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supersalud-my.sharepoint.com/personal/adriana_guerrero_supersalud_gov_co/Documents/2021/Temas/Publicaciones/Otros Documentos/Nov/"/>
    </mc:Choice>
  </mc:AlternateContent>
  <xr:revisionPtr revIDLastSave="1" documentId="114_{D411DD77-9281-4055-A36C-0623BC0A25C6}" xr6:coauthVersionLast="45" xr6:coauthVersionMax="45" xr10:uidLastSave="{3D9DD668-8B6C-4FE7-A9B6-7DEC6AFC77D1}"/>
  <bookViews>
    <workbookView xWindow="-120" yWindow="-120" windowWidth="29040" windowHeight="15840" xr2:uid="{00000000-000D-0000-FFFF-FFFF00000000}"/>
  </bookViews>
  <sheets>
    <sheet name="PIFT02" sheetId="1" r:id="rId1"/>
    <sheet name="LISTAS" sheetId="5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PIFT02!$A$1:$AH$215</definedName>
    <definedName name="D_MIPG">LISTAS!$D$2:$D$12</definedName>
    <definedName name="DEPENDENCIAS">LISTAS!$K$2:$K$16</definedName>
    <definedName name="EES">LISTAS!$G$2:$G$7</definedName>
    <definedName name="FRECU">LISTAS!$M$2:$M$8</definedName>
    <definedName name="OBI">LISTAS!$F$2:$F$9</definedName>
    <definedName name="ODS">LISTAS!$A$2:$A$8</definedName>
    <definedName name="P_MIPG">LISTAS!$E$2:$E$23</definedName>
    <definedName name="PES">LISTAS!$B$2:$B$6</definedName>
    <definedName name="PI">LISTAS!$J$2:$J$16</definedName>
    <definedName name="PND">LISTAS!$C$2:$C$6</definedName>
    <definedName name="PRC">LISTAS!$H$2:$H$48</definedName>
    <definedName name="TIPO">LISTAS!$L$2:$L$7</definedName>
    <definedName name="_xlnm.Print_Titles" localSheetId="0">PIFT02!$1:$5</definedName>
    <definedName name="UM">LISTAS!$N$2:$N$6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4" i="1" l="1"/>
  <c r="Q153" i="1"/>
  <c r="Q152" i="1"/>
  <c r="W102" i="1" l="1"/>
  <c r="Z102" i="1" s="1"/>
  <c r="AC102" i="1" s="1"/>
  <c r="W99" i="1"/>
  <c r="Z99" i="1" s="1"/>
  <c r="AC99" i="1" s="1"/>
  <c r="W96" i="1"/>
  <c r="Z96" i="1" s="1"/>
  <c r="AC96" i="1" s="1"/>
  <c r="W95" i="1"/>
  <c r="Z95" i="1" s="1"/>
  <c r="AC95" i="1" s="1"/>
  <c r="W94" i="1"/>
  <c r="Z94" i="1" s="1"/>
  <c r="AC94" i="1" s="1"/>
  <c r="W93" i="1"/>
  <c r="Z93" i="1" s="1"/>
  <c r="AC93" i="1" s="1"/>
  <c r="W92" i="1"/>
  <c r="Z92" i="1" s="1"/>
  <c r="AC92" i="1" s="1"/>
  <c r="AG51" i="1" l="1"/>
  <c r="AG50" i="1"/>
  <c r="Q48" i="1"/>
  <c r="AC42" i="1"/>
  <c r="AC37" i="1"/>
  <c r="Y37" i="1"/>
  <c r="U37" i="1"/>
  <c r="AG10" i="1" l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Rojas Gomez</author>
  </authors>
  <commentList>
    <comment ref="P144" authorId="0" shapeId="0" xr:uid="{A4BFD6C0-0FC1-4DAF-A49B-BF0955246E66}">
      <text>
        <r>
          <rPr>
            <b/>
            <sz val="9"/>
            <color indexed="81"/>
            <rFont val="Tahoma"/>
            <family val="2"/>
          </rPr>
          <t>Adriana Rojas Gomez:</t>
        </r>
        <r>
          <rPr>
            <sz val="9"/>
            <color indexed="81"/>
            <rFont val="Tahoma"/>
            <family val="2"/>
          </rPr>
          <t xml:space="preserve">
Según el número de informes presentados en la vigencia 2021
Nota: los tres informes trimestrales se contemplan en el cronograma</t>
        </r>
      </text>
    </comment>
    <comment ref="Q144" authorId="0" shapeId="0" xr:uid="{7E9EE9D7-9285-43C7-9769-D0EB42642F3B}">
      <text>
        <r>
          <rPr>
            <b/>
            <sz val="9"/>
            <color indexed="81"/>
            <rFont val="Tahoma"/>
            <family val="2"/>
          </rPr>
          <t>Adriana Rojas Gomez:</t>
        </r>
        <r>
          <rPr>
            <sz val="9"/>
            <color indexed="81"/>
            <rFont val="Tahoma"/>
            <family val="2"/>
          </rPr>
          <t xml:space="preserve">
Un informe por  mes de enero a noviembre</t>
        </r>
      </text>
    </comment>
    <comment ref="P145" authorId="0" shapeId="0" xr:uid="{85AC2E87-1771-4010-A95E-A1DACDB77882}">
      <text>
        <r>
          <rPr>
            <b/>
            <sz val="9"/>
            <color indexed="81"/>
            <rFont val="Tahoma"/>
            <family val="2"/>
          </rPr>
          <t>Adriana Rojas Gomez:</t>
        </r>
        <r>
          <rPr>
            <sz val="9"/>
            <color indexed="81"/>
            <rFont val="Tahoma"/>
            <family val="2"/>
          </rPr>
          <t xml:space="preserve">
Porcentaje de ejecución  a 31 de octubre de 2021: 96,39%; porcentaje de ejecución  a 31 de diciembre de 2020: 96,73%</t>
        </r>
      </text>
    </comment>
  </commentList>
</comments>
</file>

<file path=xl/sharedStrings.xml><?xml version="1.0" encoding="utf-8"?>
<sst xmlns="http://schemas.openxmlformats.org/spreadsheetml/2006/main" count="4537" uniqueCount="1139">
  <si>
    <t>PROCESO</t>
  </si>
  <si>
    <t>PIFT02</t>
  </si>
  <si>
    <t>FORMATO</t>
  </si>
  <si>
    <t>SISTEMA INTEGRADO DE GESTIÓN</t>
  </si>
  <si>
    <t>Rubro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</si>
  <si>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</si>
  <si>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</si>
  <si>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</si>
  <si>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</si>
  <si>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</si>
  <si>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</si>
  <si>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</si>
  <si>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</si>
  <si>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</si>
  <si>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</si>
  <si>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</si>
  <si>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</si>
  <si>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Última actualización</t>
  </si>
  <si>
    <t>FORMULACIÓN, IMPLEMENTACIÓN Y EVALUACIÓN DE PLANES Y PROGRAMAS</t>
  </si>
  <si>
    <t>INDICADOR</t>
  </si>
  <si>
    <t>Nombre</t>
  </si>
  <si>
    <t xml:space="preserve">Tipo </t>
  </si>
  <si>
    <t>Eficiencia</t>
  </si>
  <si>
    <t>Eficacia</t>
  </si>
  <si>
    <t>Efectividad</t>
  </si>
  <si>
    <t>Mensual</t>
  </si>
  <si>
    <t>Trimestral</t>
  </si>
  <si>
    <t>Cuatrimestral</t>
  </si>
  <si>
    <t>Semestral</t>
  </si>
  <si>
    <t xml:space="preserve">RECURSOS DE INVERSION </t>
  </si>
  <si>
    <t xml:space="preserve">ACTIVIDADES PROYECTOS DE INVERSION </t>
  </si>
  <si>
    <t>ALINEACION  ESTRATÉGICA</t>
  </si>
  <si>
    <t>Consolidar la Superintendencia Nacional de Salud como un organismo técnico, rector del sistema de vigilancia, inspección y control.</t>
  </si>
  <si>
    <t>Promover el mejoramiento de la calidad en la atención en salud.</t>
  </si>
  <si>
    <t xml:space="preserve">Fortalecer la inspección, vigilancia y control del aseguramiento en salud.
</t>
  </si>
  <si>
    <t>Fortalecer a través de mecanismos de IVC la oportunidad en la generación y flujo de los recursos del Sistema General de Seguridad Social en Salud y los regímenes especiales y exceptuados.</t>
  </si>
  <si>
    <t xml:space="preserve">Promover y fortalecer la participación ciudadana para la defensa de los derechos de los usuarios del sector salud.
</t>
  </si>
  <si>
    <t>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</t>
  </si>
  <si>
    <t>Proteger los derechos y reconocer las obligaciones y deberes de los distintos actores participantes en el sector salud, a través de las funciones jurisdiccionales y de conciliación.</t>
  </si>
  <si>
    <t>Fortalecer la capacidad institucional de la Superintendencia Nacional de Salud</t>
  </si>
  <si>
    <t>Código</t>
  </si>
  <si>
    <t>Valor Asignado</t>
  </si>
  <si>
    <t>DEPENDENCIA RESPONSABLE</t>
  </si>
  <si>
    <t>Bimestral</t>
  </si>
  <si>
    <t>Frecuencia de reporte</t>
  </si>
  <si>
    <t>OBJETIVOS ESTRATEGICOS PLAN NACIONAL DE DESARROLLO - PND</t>
  </si>
  <si>
    <t>OBJETIVOS SECTORIALES PLAN ESTRATEGICO SECTORIAL - PES</t>
  </si>
  <si>
    <t>ACTIVIDAD PLAN ANUAL DE GESTION - PAG</t>
  </si>
  <si>
    <t>OBJETIVOS DE DESARROLLO SOSTENIBLE - ODS</t>
  </si>
  <si>
    <t>Paz, justicia e instituciones solidas</t>
  </si>
  <si>
    <t>Alianza para lograr los objetivos</t>
  </si>
  <si>
    <t>Industria, innovación e infraestructura</t>
  </si>
  <si>
    <t>Salud y bienestar</t>
  </si>
  <si>
    <t>Administración del Sistema Integrado de Gestión</t>
  </si>
  <si>
    <t>ASCR01.docx</t>
  </si>
  <si>
    <t xml:space="preserve">Planes de Mejoramiento </t>
  </si>
  <si>
    <t>PMCR01.docx</t>
  </si>
  <si>
    <t xml:space="preserve">Formulación, Implementación y Evaluación de Estudios  y Proyectos </t>
  </si>
  <si>
    <t>EPCR01.docx</t>
  </si>
  <si>
    <t xml:space="preserve">Formulación, Implementación y Evaluación de Planes y Programas </t>
  </si>
  <si>
    <t>PICR01.docx</t>
  </si>
  <si>
    <t>Diseño E Implementación De Políticas, Metodologías, E Instrumentos Para La Inspección, Vigilancia Y Control (IVC)</t>
  </si>
  <si>
    <t>MICR01.docx</t>
  </si>
  <si>
    <t>CICR01.docx</t>
  </si>
  <si>
    <t>Supervisión a los sujetos vigilados de la Superintendencia Nacional de Salud</t>
  </si>
  <si>
    <t>SUCR01.docx</t>
  </si>
  <si>
    <t>Evaluación Integral de Riesgos de Sujetos Vigilados</t>
  </si>
  <si>
    <t>RICR01.docx</t>
  </si>
  <si>
    <t>Auditoría a los Sujetos Vigilados</t>
  </si>
  <si>
    <t>AICR01.docx</t>
  </si>
  <si>
    <t>Identificación y Seguimiento de Liquidaciones Voluntarias</t>
  </si>
  <si>
    <t>LVCR01.docx</t>
  </si>
  <si>
    <t>Gestión del Procedimiento Administrativo</t>
  </si>
  <si>
    <t>PACR01.docx</t>
  </si>
  <si>
    <t>Adopción y Seguimiento de Acciones y Medidas Especiales</t>
  </si>
  <si>
    <t>MECR01.docx</t>
  </si>
  <si>
    <t>Evaluación y Aprobación de Acuerdos de Reestructuración de Pasivos</t>
  </si>
  <si>
    <t>ARCR01.docx</t>
  </si>
  <si>
    <t xml:space="preserve">Administración de Justicia dentro del Sistema General de Seguridad Social en Salud – SGSSS </t>
  </si>
  <si>
    <t>PJCR01.docx</t>
  </si>
  <si>
    <t>Resolución de Conflictos derivados entre los actores del Sistema General de Seguridad Social en Salud</t>
  </si>
  <si>
    <t>RCCR01.docx</t>
  </si>
  <si>
    <t>Gestión De La Participación Ciudadana En Las Instituciones Del Sistema General De Seguridad Social En Salud</t>
  </si>
  <si>
    <t>CSCR01.docx</t>
  </si>
  <si>
    <t>Gestión de Atención  al Usuario del Sistema General de Seguridad Social en Salud - SGSSS</t>
  </si>
  <si>
    <t>AUCR01.docx</t>
  </si>
  <si>
    <t>Representación Judicial y Extrajudicial</t>
  </si>
  <si>
    <t>JECR01.docx</t>
  </si>
  <si>
    <t>Conceptos y Asesoría Jurídica</t>
  </si>
  <si>
    <t>AJCR01.docx</t>
  </si>
  <si>
    <t>Cobro Persuasivo y por Jurisdicción Coactiva</t>
  </si>
  <si>
    <t>CJCR01.doc</t>
  </si>
  <si>
    <t>Gestión Presupuestal</t>
  </si>
  <si>
    <t>GPCR01.docx</t>
  </si>
  <si>
    <t>Gestión Contable</t>
  </si>
  <si>
    <t>GCCR01.docx</t>
  </si>
  <si>
    <t>Gestión de Tesorería</t>
  </si>
  <si>
    <t>GTCR01.docx</t>
  </si>
  <si>
    <t xml:space="preserve">Control Financiero de Cuentas </t>
  </si>
  <si>
    <t>CFCR01.docx</t>
  </si>
  <si>
    <t>Gestión de Tasa</t>
  </si>
  <si>
    <t>TSCR01.docx</t>
  </si>
  <si>
    <t>Administración de los Bienes de Consumo  y Devolutivos</t>
  </si>
  <si>
    <t>ABCR01.doc</t>
  </si>
  <si>
    <t>Prestación de los Servicios Generales</t>
  </si>
  <si>
    <t>SGCR01.doc</t>
  </si>
  <si>
    <t>Administración de Personal</t>
  </si>
  <si>
    <t>APCR01.doc</t>
  </si>
  <si>
    <t>Gestión en Seguridad y Salud en el Trabajo</t>
  </si>
  <si>
    <t>STCR01.doc</t>
  </si>
  <si>
    <t>Bienestar Social  y Estímulos</t>
  </si>
  <si>
    <t>BECR01.doc</t>
  </si>
  <si>
    <t>Fortalecimiento de Competencias</t>
  </si>
  <si>
    <t>FCCR01.doc</t>
  </si>
  <si>
    <t>Evaluación de Desempeño</t>
  </si>
  <si>
    <t>EDCR01.doc</t>
  </si>
  <si>
    <t>Administración de la Gestión Documental</t>
  </si>
  <si>
    <t>GDCR01.doc</t>
  </si>
  <si>
    <t>Pre Contractual</t>
  </si>
  <si>
    <t>PPCR01.doc</t>
  </si>
  <si>
    <t>Contractual</t>
  </si>
  <si>
    <t>PCCR01.doc</t>
  </si>
  <si>
    <t>Post Contractual</t>
  </si>
  <si>
    <t>PSCR01.doc</t>
  </si>
  <si>
    <t>Actuaciones Disciplinarias</t>
  </si>
  <si>
    <t>ADCR01.docx</t>
  </si>
  <si>
    <t>IGCR01.docx</t>
  </si>
  <si>
    <t>Seguimiento a la Gestión Institucional</t>
  </si>
  <si>
    <t>GICR01.docx</t>
  </si>
  <si>
    <t>Representación Judicial en Tutelas</t>
  </si>
  <si>
    <t>JTCR01.docx</t>
  </si>
  <si>
    <t>Gestión de Servicios Tecnológicos</t>
  </si>
  <si>
    <t>GSCR01.docx</t>
  </si>
  <si>
    <t>Provisión de soluciones Tecnológicas</t>
  </si>
  <si>
    <t>RSCR01.docx</t>
  </si>
  <si>
    <t>Gobierno Y Gestión De La Información</t>
  </si>
  <si>
    <t>GGCR01.docx</t>
  </si>
  <si>
    <t>POLÍTICAS DE GESTIÓN Y DESEMPEÑO INSTITUCIONAL</t>
  </si>
  <si>
    <t>DIMENSIONES OPERATIVAS DEL MIPG</t>
  </si>
  <si>
    <t>Talento Humano</t>
  </si>
  <si>
    <t>Direccionamiento Estratégico y Planeación</t>
  </si>
  <si>
    <t>Gestión con Valores para Resultados</t>
  </si>
  <si>
    <t>Evaluación de Resultados</t>
  </si>
  <si>
    <t>Información y Comunicación</t>
  </si>
  <si>
    <t>Gestión del Conocimiento y la Innovación</t>
  </si>
  <si>
    <t>Control Interno</t>
  </si>
  <si>
    <t xml:space="preserve">Planeación Institucional </t>
  </si>
  <si>
    <t xml:space="preserve">Gestión presupuestal y eficiencia del gasto público </t>
  </si>
  <si>
    <t xml:space="preserve">Transparencia, acceso a la información pública y lucha contra la   corrupción </t>
  </si>
  <si>
    <t xml:space="preserve">Fortalecimiento organizacional y simplificación de procesos </t>
  </si>
  <si>
    <t xml:space="preserve">Servicio al ciudadano </t>
  </si>
  <si>
    <t>Racionalización de trámites</t>
  </si>
  <si>
    <t xml:space="preserve">Gestión documental </t>
  </si>
  <si>
    <t>Gobierno Digital</t>
  </si>
  <si>
    <t xml:space="preserve">Seguridad Digital </t>
  </si>
  <si>
    <t xml:space="preserve">Defensa jurídica </t>
  </si>
  <si>
    <t>Gestión del conocimiento y la innovación</t>
  </si>
  <si>
    <t xml:space="preserve">Control interno </t>
  </si>
  <si>
    <t xml:space="preserve">Seguimiento y evaluación del desempeño institucional </t>
  </si>
  <si>
    <t>Mejora Normativa</t>
  </si>
  <si>
    <t>Unidad de Medida</t>
  </si>
  <si>
    <t xml:space="preserve">Línea Base </t>
  </si>
  <si>
    <t>DIMENSIONES DEL MIPG</t>
  </si>
  <si>
    <t>OBJETIVOS  INSTITUCIONALES</t>
  </si>
  <si>
    <t xml:space="preserve">EJES ESTRATEGICOS </t>
  </si>
  <si>
    <t>Fórmula</t>
  </si>
  <si>
    <t>ODS</t>
  </si>
  <si>
    <t>PND</t>
  </si>
  <si>
    <t xml:space="preserve">Fortalecer la rectoría y la gobernanza dentro del sistema de salud, tanto a nivel central, como en el territorio. </t>
  </si>
  <si>
    <t xml:space="preserve">Articular todos los agentes del sector salud en torno a la calidad. </t>
  </si>
  <si>
    <t>Alcanzar la eficiencia en el gasto optimizando los recursos financieros disponibles y generando nuevos,  con el aporte de todos</t>
  </si>
  <si>
    <r>
      <t xml:space="preserve">Participación ciudadana en la gestión </t>
    </r>
    <r>
      <rPr>
        <sz val="10"/>
        <color indexed="8"/>
        <rFont val="Verdana"/>
        <family val="2"/>
      </rPr>
      <t xml:space="preserve">pública </t>
    </r>
  </si>
  <si>
    <t>OBJETIVOS INSTITUCIONALES</t>
  </si>
  <si>
    <t>Mejorar la capacidad, oportunidad y efectividad sancionatoria.</t>
  </si>
  <si>
    <t>Posicionar a la Supersalud como un organismo técnico, autónomo, independiente y con capacidades tecnológicas.</t>
  </si>
  <si>
    <t>Fortalecer las capacidades regionales de la entidad.</t>
  </si>
  <si>
    <t>Ser reconocida como una entidad transparente.</t>
  </si>
  <si>
    <t xml:space="preserve">DEPENDENCIAS </t>
  </si>
  <si>
    <t>Oficina Asesora de Planeación</t>
  </si>
  <si>
    <t>Oficina Asesora de Comunicaciones</t>
  </si>
  <si>
    <t>Oficina de Control Interno</t>
  </si>
  <si>
    <t xml:space="preserve">META </t>
  </si>
  <si>
    <t xml:space="preserve">METAS PROGRAMADAS </t>
  </si>
  <si>
    <t>CRONOGRAMA</t>
  </si>
  <si>
    <t xml:space="preserve">EJES ESTRATÉGICOS </t>
  </si>
  <si>
    <t>TIPO</t>
  </si>
  <si>
    <t xml:space="preserve">FRECUENCIA </t>
  </si>
  <si>
    <t>Optimización del uso de los mecanismos de conciliación y facultad jurisdiccional en el Sistema General de Seguridad Social en Salud dispuestos por la Superintendencia Nacional de Salud nacional</t>
  </si>
  <si>
    <t>Fortalecimiento de la inspección, vigilancia y control realizada por la Superintendencia Nacional de Salud al Sistema General de Seguridad Social en Salud a nivel nacional</t>
  </si>
  <si>
    <t>Mejoramiento del conocimiento de los grupos de interés de las acciones de IVC de la Supersalud y la normatividad y disposicones del SGSSS nacional</t>
  </si>
  <si>
    <t>Fortalecimiento de la ateción, protección y promoción de la participación de los ciudadanos en el Sistema General de Seguridad Social en Salud nacional</t>
  </si>
  <si>
    <t>Fortalecimiento del Sistema de Gestión Documental de la Superintendencia Nacional de Salud</t>
  </si>
  <si>
    <t>Optimización de la prestación de servicios y provisión de soluciones de tecnologías de la información y la comunicaciones TIC de la Superintendencia Nacional de  Salud</t>
  </si>
  <si>
    <t>Fortalecimiento de la implementación de políticas, criterios y directrices jurídicas de la Superintendencia Nacional de Salud</t>
  </si>
  <si>
    <t>Consolidación del sistema integrado de planeación y gestión de la Supersalud a nivel nacional</t>
  </si>
  <si>
    <t>Desarrollo de la gestión estratégica del talento humano en la Supersalud a nivel nacional</t>
  </si>
  <si>
    <t xml:space="preserve">PROYECTOS DE INVERSIÓN </t>
  </si>
  <si>
    <t xml:space="preserve">NOMBRE DEL PROYECTO DE INVERSIÓN </t>
  </si>
  <si>
    <t xml:space="preserve">MATRIZ DE FORMULACION DEL PLAN ANUAL DE GESTION  - PAG </t>
  </si>
  <si>
    <t xml:space="preserve">Delegatura para la Protección al Usuario </t>
  </si>
  <si>
    <t>Delegatura Prestadores de Servicios en Salud</t>
  </si>
  <si>
    <t xml:space="preserve">Delegatura para Entidades Territoriales y Generadores y Recaudadores y Administradores de Recursos del SGSSS </t>
  </si>
  <si>
    <t>Delegatura de Investigaciones Administrativas</t>
  </si>
  <si>
    <t>Oficina de Liquidaciones</t>
  </si>
  <si>
    <t>Delegatura Función Jurisdiccional y de Conciliación</t>
  </si>
  <si>
    <t>Delegatura para Operadores Logísticos de Tecnologías en Salud y Gestores Farmacéuticos</t>
  </si>
  <si>
    <t>Delegatura Entidades Aseguramiento en Salud</t>
  </si>
  <si>
    <t>Dirección Juridica</t>
  </si>
  <si>
    <t>Dirección de Innovación y Desarrollo</t>
  </si>
  <si>
    <t xml:space="preserve">Secretaria General </t>
  </si>
  <si>
    <t>UNIDAD DE MEDIDA</t>
  </si>
  <si>
    <t xml:space="preserve">Porcentual </t>
  </si>
  <si>
    <t>Numérica</t>
  </si>
  <si>
    <t>Indice</t>
  </si>
  <si>
    <t xml:space="preserve">Integridad </t>
  </si>
  <si>
    <t>Compras y Contratación Pública</t>
  </si>
  <si>
    <t>Gestión de la Información Estadística</t>
  </si>
  <si>
    <t>Fortalecer la rectoría y la gobernanza dentro del sistema de salud, tanto a nivel central, como en el territorio</t>
  </si>
  <si>
    <t>Articular a todos los agentes del sector salud en torno a la calidad.</t>
  </si>
  <si>
    <t>Alcanzar la eficiencia en el gasto, optimizando los recursos financieros disponibles y generando nuevos con el aporte de todos.</t>
  </si>
  <si>
    <t>PES</t>
  </si>
  <si>
    <t>PROCEDIMIENTO</t>
  </si>
  <si>
    <t>NOMBRE PROYECTO DE INVERSIÓN</t>
  </si>
  <si>
    <t>DIMENSIONES VRS POLÍTICAS DE GESTIÓN Y DESEMPEÑO INSTITUCIONAL</t>
  </si>
  <si>
    <t>Comunicación Integral</t>
  </si>
  <si>
    <t xml:space="preserve">Participación ciudadana en la gestión pública </t>
  </si>
  <si>
    <t>Auditorías Internas de Gestión</t>
  </si>
  <si>
    <t xml:space="preserve">N.A. </t>
  </si>
  <si>
    <t>Resolver o gestionar las solicitudes de los vigilados en cuanto a la gestión de sus trámites.</t>
  </si>
  <si>
    <t>SU10</t>
  </si>
  <si>
    <t>Porcentaje de solicitudes resueltas o en trámite.</t>
  </si>
  <si>
    <t>(Número de solicitudes Resueltas o en gestión / Número de Solicitudes recibidas y acumuladas)</t>
  </si>
  <si>
    <t>100% 
(a demanda)</t>
  </si>
  <si>
    <t>N.A</t>
  </si>
  <si>
    <t>Revisar Documentos relacionados con la racionalización de trámites en cuanto a tiempos y flujos</t>
  </si>
  <si>
    <t>SU13</t>
  </si>
  <si>
    <t>Porcentaje de Trámites   de las Entidades de Aseguramiento en Salud gestionados  en el aplicativo de racionalización de trámites</t>
  </si>
  <si>
    <t>Número de solicitudes de trámites de las Entidades de Aseguramiento en Salud   gestionadas a través del aplicativo de racionalización de trámites / Total de solicitudes de trámites de las Entidades de Aseguramiento en Salud recibidas *100</t>
  </si>
  <si>
    <t xml:space="preserve">Númerica </t>
  </si>
  <si>
    <t>Realizar visitas y/o auditorias en el marco de la SBR con el proposito de identificar el nivel de exposición al riesgo en las Empresas Promotoras de Salud (EPS) frente a los riesgos de liquidez, crédito, mercado de capitales, operacional, riesgo de grupo, reputacional, fallas de mercado y Sistema de Administración del Riesgo de Lavado de Activos y de la Financiación del Terrorismo (SARLAFT). De acuerdo con el avance en la implementación de las metodologías, expedición de las respectiva normativa y guías metodológicas para los vigilados priorizados.</t>
  </si>
  <si>
    <t>RI25</t>
  </si>
  <si>
    <t xml:space="preserve">Informes de alertas tempranas  a las EPS </t>
  </si>
  <si>
    <t xml:space="preserve">Número de informes de alertas tempranas emitidos 
</t>
  </si>
  <si>
    <t>Realizar seguimiento a los sujetos
vigilados en la implementación de los sistemas de gestión de riesgos</t>
  </si>
  <si>
    <t>C-1903-0300-4</t>
  </si>
  <si>
    <t>Realizar auditorias documentales, integrales, especiales y visitas a los sujetos vigilados identificados</t>
  </si>
  <si>
    <t>Generar insumos técnicos para la operación e implementación del Modelo de Supervisión Basado en Riesgos en lo relacionado con riesgos actuariales.</t>
  </si>
  <si>
    <t>RI26</t>
  </si>
  <si>
    <t>Insumos técnicos relacionado con riesgos actuariales</t>
  </si>
  <si>
    <t>Número de insumos técnicos generados relacionado con riesgos actuariales</t>
  </si>
  <si>
    <t xml:space="preserve">Fortalecer la inspección, vigilancia y control del aseguramiento en salud._x000D_
</t>
  </si>
  <si>
    <t>Realizar la Evaluación de la Gestión del Riesgo en Salud de Entidades Promotoras de Salud (EPS) del régimen contributivo y subsidiado.</t>
  </si>
  <si>
    <t>RI11</t>
  </si>
  <si>
    <t>Cobertura de EPS del régimen contributivo y subsidiado con evaluación de la gestión del riesgo en salud.</t>
  </si>
  <si>
    <t>Número de evaluaciones de la gestión del riesgo en salud de las Entidades Promotoras de Salud (EPS)</t>
  </si>
  <si>
    <t xml:space="preserve">Anual </t>
  </si>
  <si>
    <t>Realizar el Seguimiento de la Gestión del Riesgo en Salud de Entidades Promotoras de Salud (EPS) del régimen contributivo y subsidiado.</t>
  </si>
  <si>
    <t>RI12</t>
  </si>
  <si>
    <t>Cumplimiento del seguimiento a las EPS según nivel de riesgo contenido en la evaluación</t>
  </si>
  <si>
    <t>Número de seguimientos a la gestión del riesgo en salud, (según nivel de riesgo bajo, moderado y medio alto) de las Entidades Promotoras de Salud (EPS)</t>
  </si>
  <si>
    <t>Elaborar análsis de interacción de riesgos (salud, Operativo, reputacional, de mercado) para EPS del régimen contributivo y EPS del régimen subsidiado.</t>
  </si>
  <si>
    <t>RI01</t>
  </si>
  <si>
    <t>Auditorias de condiciones de operación y permanencia</t>
  </si>
  <si>
    <t>Número de EPS auditadas en el periodo sobre total de EPS auditadas</t>
  </si>
  <si>
    <t>Realizar la Evaluación de la Gestión del Riesgo en Salud de Entidades de régimen Especial o Exceptuado, entidades adaptadas y EPS Indígenas.</t>
  </si>
  <si>
    <t>RI02</t>
  </si>
  <si>
    <t>Construcción de la metodologia evaluación de gestión de la gestión del riesgo de régimen Especial o Exceptuado, entidades adaptadas y EPS Indígenas.</t>
  </si>
  <si>
    <t>Prueba piloto de la metodologia de evaluación de riesgo aplicada por regimen</t>
  </si>
  <si>
    <t>ME01</t>
  </si>
  <si>
    <r>
      <t xml:space="preserve">Proporción de </t>
    </r>
    <r>
      <rPr>
        <b/>
        <sz val="9"/>
        <color theme="1"/>
        <rFont val="Arial"/>
        <family val="2"/>
      </rPr>
      <t>EAPB</t>
    </r>
    <r>
      <rPr>
        <sz val="9"/>
        <color theme="1"/>
        <rFont val="Arial"/>
        <family val="2"/>
      </rPr>
      <t xml:space="preserve"> en marcha con medida adoptada que evidencian reporte  y seguimiento del equipo técnico de la Superintendencia</t>
    </r>
  </si>
  <si>
    <r>
      <t xml:space="preserve">Número de </t>
    </r>
    <r>
      <rPr>
        <b/>
        <sz val="9"/>
        <color theme="1"/>
        <rFont val="Arial"/>
        <family val="2"/>
      </rPr>
      <t>EAPB</t>
    </r>
    <r>
      <rPr>
        <sz val="9"/>
        <color theme="1"/>
        <rFont val="Arial"/>
        <family val="2"/>
      </rPr>
      <t xml:space="preserve"> en marcha con medida adoptada que evidencian reporte  y seguimiento del equipo técnico de la Superintendencia 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 xml:space="preserve"> Numero total de </t>
    </r>
    <r>
      <rPr>
        <b/>
        <sz val="9"/>
        <color theme="1"/>
        <rFont val="Arial"/>
        <family val="2"/>
      </rPr>
      <t>EAPB</t>
    </r>
    <r>
      <rPr>
        <sz val="9"/>
        <color theme="1"/>
        <rFont val="Arial"/>
        <family val="2"/>
      </rPr>
      <t xml:space="preserve"> en marcha con medida adoptada por la Superintendencia * 100</t>
    </r>
  </si>
  <si>
    <t>Realizar seguimiento a las entidades bajo acción o medida especial, y a la gestión de los agentes interventores, liquidadores y contralores designados por la Superintendencia Nacional de Salud a través de auditorias o visitas.</t>
  </si>
  <si>
    <t>AI05</t>
  </si>
  <si>
    <r>
      <t xml:space="preserve">Visitas  realizadas a las </t>
    </r>
    <r>
      <rPr>
        <b/>
        <sz val="9"/>
        <color theme="1"/>
        <rFont val="Arial"/>
        <family val="2"/>
      </rPr>
      <t>EAPB</t>
    </r>
    <r>
      <rPr>
        <sz val="9"/>
        <color theme="1"/>
        <rFont val="Arial"/>
        <family val="2"/>
      </rPr>
      <t xml:space="preserve"> bajo acción o medida especial</t>
    </r>
  </si>
  <si>
    <r>
      <t xml:space="preserve">Número de visitas generadas por la adopción, seguimiento y monitoreo a las </t>
    </r>
    <r>
      <rPr>
        <b/>
        <sz val="9"/>
        <color theme="1"/>
        <rFont val="Arial"/>
        <family val="2"/>
      </rPr>
      <t xml:space="preserve">EAPB </t>
    </r>
    <r>
      <rPr>
        <sz val="9"/>
        <color theme="1"/>
        <rFont val="Arial"/>
        <family val="2"/>
      </rPr>
      <t>bajo medida especial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en el periodo</t>
    </r>
  </si>
  <si>
    <t xml:space="preserve">Numérica </t>
  </si>
  <si>
    <t>Realizar visitas de seguimiento a las entidades bajo acción o medida especial</t>
  </si>
  <si>
    <t xml:space="preserve">Ejercer el control a través de medidas preventivas de la toma de posesión, para garantizar el aseguramiento y la prestación de servicio de salud a los usuarios con calidad.  </t>
  </si>
  <si>
    <t>ME10</t>
  </si>
  <si>
    <r>
      <rPr>
        <b/>
        <sz val="9"/>
        <color theme="1"/>
        <rFont val="Arial"/>
        <family val="2"/>
      </rPr>
      <t xml:space="preserve">EAPB </t>
    </r>
    <r>
      <rPr>
        <sz val="9"/>
        <color theme="1"/>
        <rFont val="Arial"/>
        <family val="2"/>
      </rPr>
      <t>con medida especial preventiva</t>
    </r>
  </si>
  <si>
    <r>
      <t xml:space="preserve">Número de </t>
    </r>
    <r>
      <rPr>
        <b/>
        <sz val="9"/>
        <color theme="1"/>
        <rFont val="Arial"/>
        <family val="2"/>
      </rPr>
      <t>EAPB</t>
    </r>
    <r>
      <rPr>
        <sz val="9"/>
        <color theme="1"/>
        <rFont val="Arial"/>
        <family val="2"/>
      </rPr>
      <t xml:space="preserve"> con medida especial preventiva en el periodo</t>
    </r>
  </si>
  <si>
    <t xml:space="preserve">A demanda </t>
  </si>
  <si>
    <t>X</t>
  </si>
  <si>
    <t>Realizar eventos de difusión,  socialización y capacitación,  relacionados con las competencias de la Delegada para las Medidas Especiales del Sector Salud.</t>
  </si>
  <si>
    <t>ME14</t>
  </si>
  <si>
    <t>Eventos de difusión, socialización y capacitación realizados en la Delegada para Entidades de Aeguramiento en Salud</t>
  </si>
  <si>
    <t>Número de Eventos de difusión, socialización y capacitación realizados</t>
  </si>
  <si>
    <t>Publicar y actualizar mensualmente en el sitio web institucional, información en formato datos abiertos sobre las entidades que son objeto de alguna acción o medida especial por parte de la Superintendencia, que se encuentran en liquidación voluntaria o  adelantan Acuerdos de Reestructuración de Pasivos</t>
  </si>
  <si>
    <t>ME17</t>
  </si>
  <si>
    <t>Actualizaciones  a la información publicada en formato datos abiertos,   sobre las EPS y Entidades Adaptadas  sujetas a Medidas Especiales.</t>
  </si>
  <si>
    <t>Número de actualizaciones realizadas a la información publicada en formato datos abiertos,  sobre las  EPS y Entidades Adaptadas sujetas a Medidas Especiales</t>
  </si>
  <si>
    <t>Crear los expedientes relacionados con las visitas y auditorías, ejecutadas durante la vigencia.</t>
  </si>
  <si>
    <t>AI01</t>
  </si>
  <si>
    <t>Expedientes de auditorias identificados, clasificados y conservados a nivel digital</t>
  </si>
  <si>
    <t>Número de expedientes auditorías y visitas identificados, clasificados y conservados a nivel digital</t>
  </si>
  <si>
    <t>Porcentual 
(A demanda)</t>
  </si>
  <si>
    <t>A demanda</t>
  </si>
  <si>
    <t>N/A</t>
  </si>
  <si>
    <t>Socializar al Talento Humano de la Delegada para prestadores de Servicios de Salud, el proceso y procedimiento para inspección, vigilancia y control.</t>
  </si>
  <si>
    <t>AI04</t>
  </si>
  <si>
    <t xml:space="preserve"> Procesos y procedimientos de inspección, vigilancia y control socializados </t>
  </si>
  <si>
    <t>Número de Socializaciones a los funcionarios de la Delegada para prestadores de Servicios de Salud sobre los procesos y procedimientos de inspección, vigilancia y control</t>
  </si>
  <si>
    <t>Númerico</t>
  </si>
  <si>
    <t>Visitas  realizadas a las PSS bajo acción o medida especial</t>
  </si>
  <si>
    <t>AI06</t>
  </si>
  <si>
    <t>Número de  visitas generadas por la adopción, seguimiento y monitoreo a las PSS  en el periodo</t>
  </si>
  <si>
    <t>C-1903-0300-4-0-1903015-02</t>
  </si>
  <si>
    <t xml:space="preserve">Auditorias y visitas  realizadas a los sujetos vigilados </t>
  </si>
  <si>
    <t>AI02</t>
  </si>
  <si>
    <t>Auditorias y visitas  realizadas a los sujetos vigilados/</t>
  </si>
  <si>
    <t xml:space="preserve">Número de auditorias y visitas  realizadas a los sujetos vigilados/ Número de auditorias y visitas  programdas </t>
  </si>
  <si>
    <t>Realizar auditorías documentales, integrales, especiales y visitas a los sujetos vigilados identificados</t>
  </si>
  <si>
    <t>C-1903-0300-4-0-1903016-02</t>
  </si>
  <si>
    <t xml:space="preserve">Porcentual 
</t>
  </si>
  <si>
    <t>Consolidar, verificar y analizar el cumplimiento, la calidad y oportunidad del reporte de información de PSS ante la SNS</t>
  </si>
  <si>
    <t>RI09</t>
  </si>
  <si>
    <t>Evaluaciòn del cumplimiento, calidad y oportunidad del reporte de informaciòn de los PSS</t>
  </si>
  <si>
    <t>Número de Evaluaciones del cumplimiento, calidad y oportunidad del reporte de informaciòn de los PSS</t>
  </si>
  <si>
    <t>RIXX</t>
  </si>
  <si>
    <t xml:space="preserve">Tramitar las Peticiones, Quejas, Reclamos, Denuncias y Solicitudes-PQRDS presentadas por los vigilados y grupos de interés. </t>
  </si>
  <si>
    <t>SU01</t>
  </si>
  <si>
    <t>Porcentaje de PQRDS finalizadas,  presentadas por los vigilados y grupos de interés finalizadas.</t>
  </si>
  <si>
    <t>Evaluar y resolver solicitudes de trámite y peticiones presentadas por sujetos vigilados y otros actores del sistema de salud</t>
  </si>
  <si>
    <t>C-1903-0300-4-0-1903028-02</t>
  </si>
  <si>
    <t>(Número de solicitudes Resueltas o en gestión / Número de Solicitiudes recibidas y acumuladas)</t>
  </si>
  <si>
    <t>Verificar información financiera disponible en la Entidad, que permita realizar la liquidación adicional</t>
  </si>
  <si>
    <t>TS08</t>
  </si>
  <si>
    <t xml:space="preserve">Porcentaje de solicitudes verificadas y tramitadas en la Dirección responsable de la Delegada de Prestadores </t>
  </si>
  <si>
    <t>(Número de solicitudes verificadas y tramitadas durante el período evaluado en la Dirección responsable de la Delegada de Prestadores /Número de solicitudes radicadas en el sistema de información que maneja la Entidad durante el período evaluado.)</t>
  </si>
  <si>
    <t>ME02</t>
  </si>
  <si>
    <t>Brindar apoyo jurídico, financiero  y técnico- científico sobre las acciones y medidas especiales que adopte la Superintendencia Nacional de Salud, y en los procesos de liquidación voluntaria y aprobación de acuerdos de reestructuración de pasivos.</t>
  </si>
  <si>
    <t>Realizar seguimiento a las entidades bajo acción o medida especial, y a la gestión de los agentes interventores y contralores designados por la Superintendencia Nacional de Salud.</t>
  </si>
  <si>
    <t>ME05</t>
  </si>
  <si>
    <t>Número de documentos radicados al Comité de Medidas Especiales de acuaerdo al nálisis de avance</t>
  </si>
  <si>
    <t xml:space="preserve">Realizar las medidas, en materia de control que se requieran, para garantizar el aseguramiento y la prestación de servicio de salud a los usuarios con calidad. </t>
  </si>
  <si>
    <t>ME07</t>
  </si>
  <si>
    <t>ME11</t>
  </si>
  <si>
    <t>ME15</t>
  </si>
  <si>
    <t>Publicar y actualizar mensualmente en el sitio web institucional, información en formato datos abiertos sobre las entidades que son objeto de alguna acción o medida especial por parte de la Superintendencia o  adelantan Acuerdos de Reestructuración de Pasivos.</t>
  </si>
  <si>
    <t>ME18</t>
  </si>
  <si>
    <t>Aceptar o rechazar la celebración de acuerdos de reestructuración de pasivos presentados ante la Superintendencia Nacional de Salud</t>
  </si>
  <si>
    <t>AR01</t>
  </si>
  <si>
    <t>Porcentaje  de solicitudes de acuerdos de restructuración de pasivos promovidos</t>
  </si>
  <si>
    <t xml:space="preserve">Número de acuerdos de restructuración de pasivos promovidos en el periodo / Numero de acuerdos de restructuración de pasivos solicitados </t>
  </si>
  <si>
    <t>Crear los expedientes relacionados con las visitas, auditorías, o acciones de Inspección, tanto programadas, no programadas o asociadas a contingencias nacionales, ejecutadas durante la vigencia.</t>
  </si>
  <si>
    <t>AIXX</t>
  </si>
  <si>
    <t xml:space="preserve">Expedientes de auditorias, Visitas o Acciones de Inspección tanto programadas, no programadas o asociadas a contingencias nacionales, clasificados y conservados a nivel digital. </t>
  </si>
  <si>
    <t>Número de expedientes de auditorias, Visitas o Acciones de Inspección tanto programadas, no programadas o asociadas a contingencias nacionales, identificados, clasificados y conservados a nivel digital</t>
  </si>
  <si>
    <t>Ejecutar Las Auditorías, Visitas y Acciones de Inspección, tanto desde el nivel central como en Direcciones Regionales.  (Incluye temas como:  auditorías y visitas de Inspección y vigilancia, Auditorías y visitas con base en el modelo de Supervisión de riesgos, y acciones de inspección Derivadas de Contingencias Nacionales.)</t>
  </si>
  <si>
    <t>Porcentaje de Auditorías, Visitas y Acciones de Inspección, tanto programadas, como no programadas y/o  derivadas de contingencias nacionales realizadas.</t>
  </si>
  <si>
    <t>(Número de auditorias,  visitas y acciones de inspección tanto programadas, como no programadas y/o  derivadas de contingencias nacionales realizadas / Número de auditorias,  visitas y acciones de inspección tanto programadas, como no programadas y/o  derivadas de contingencias nacionales que requieren realizarse) * 100%</t>
  </si>
  <si>
    <t xml:space="preserve">C-1903-0300-4-0-1903016-02  </t>
  </si>
  <si>
    <t xml:space="preserve">Capacitar al talento humano de las regionales en el proceso actual y/o en las  herramientas para realizar inspección y vigilancia </t>
  </si>
  <si>
    <t xml:space="preserve">Capacitación a servidores de las regionales en el proceso actual y/o en las  herramientas para realizar inspección y vigilancia </t>
  </si>
  <si>
    <t xml:space="preserve">Número de capacitaciones a servidores de las regionales sobre el actual proceso actual y/o las  herramientas para realizar inspección y vigilancia </t>
  </si>
  <si>
    <t>Realizar seguimiento al cumplimiento de actos administrativos: (Resolución de Incorporación de pruebas y resolución que resuelve recursos de reposición), relacionados con el reintegro de recursos.</t>
  </si>
  <si>
    <t>SUXX</t>
  </si>
  <si>
    <t>Informes de Seguimiento al cumplimiento de los actos administrativos relacionados con los   recursos de reposición, contra las órdenes de reintegro expedidas por la superintendencia.</t>
  </si>
  <si>
    <t>Número de Informes de Seguimiento al cumplimiento de los actos administrativos, realizados.</t>
  </si>
  <si>
    <t>Realizar seguimiento al cumplimiento de los actos administrativos</t>
  </si>
  <si>
    <t>Realizar proyectos de procesos, procedimientos, guías o cualquier otro tipo de documento similar dentro del actual proceso para realizar inspección y vigilancia, y/o realizar propuestas de ajustes a los existentes</t>
  </si>
  <si>
    <t>Proyectos de Documentos y/o propuestas de ajuste de éstos.</t>
  </si>
  <si>
    <t>Número de procesos, procedimientos, guías u otros documentos proyectados y/o con propuesta de ajuste.</t>
  </si>
  <si>
    <t>Realizar Capacitación y Asistencia Técnica en Inspección y Vigilancia a Entidades Territoriales con respecto a su competencia</t>
  </si>
  <si>
    <t>Mesas Técnicas realizadas en las que se imparte capacitación</t>
  </si>
  <si>
    <t>Número de mesas técnicas realizadas en las que se imparte capacitación.</t>
  </si>
  <si>
    <t>Desarrollar mesas Técnicas con las entidades sujetas de Inspección y Vigilancia.  En estas mesas se pueden tratar aspectos transversales de Aseguramiento y/o Prestación y/o Financiamiento, y/o Salud pública.</t>
  </si>
  <si>
    <t>Mesas técnicas con entidades sujetas de Inspección y Vigilancia</t>
  </si>
  <si>
    <t>Número de Mesas técnicas con entidades sujetas de Inspección y Vigilancia</t>
  </si>
  <si>
    <t>Tramitar las Peticiones, Quejas, Reclamos, Denuncias y Solicitudes-PQRDS que sean asignadas, presentadas por los vigilados y grupos de interés.</t>
  </si>
  <si>
    <t>AUXX</t>
  </si>
  <si>
    <t>Informe de PQRDS gestionadas,  presentadas por los vigilados y grupos de interés.</t>
  </si>
  <si>
    <r>
      <t>Número de Informes de de las  PQRDS gestionadas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presentadas por los vigilados y grupos de interés en el período.</t>
    </r>
  </si>
  <si>
    <t>Realizar mesas internas de apropiación y aplicabilidad del Sistema Integrado de Gestión a los funcionarios de la Delegada.</t>
  </si>
  <si>
    <t>ASXX</t>
  </si>
  <si>
    <t>Mesas ejecutadas para la apropiación del Sistema Integrado de Gestión al interior de la Delegada.</t>
  </si>
  <si>
    <t>Número de mesas ejecutadas para la apropiación del Sistema Integrado de Gestión al interior de la Delegada.</t>
  </si>
  <si>
    <t>Generar instrumentos para mejorar acciones de Inspección y Vigilancia</t>
  </si>
  <si>
    <t>Número de instrumentos de Inspección y Vigilancia generados.</t>
  </si>
  <si>
    <t>Número de instrumentos generados y/o ajustados.</t>
  </si>
  <si>
    <t>Realizar las gestiones para la definición del Modelo Integral de evaluación de riesgos, nivel de desempeño, y priorización de entidades territoriales.</t>
  </si>
  <si>
    <t>Gestiones para la definición del Modelo Integral de evaluación de riesgos, nivel de desempeño, y priorización de entidades territoriales.</t>
  </si>
  <si>
    <t>Número de gestiones (Reuniones o informes) con la Dirección de Innovación y Desarrollo para definir el Modelo integral en mención, el cual contiene:   Evaluación de riesgos económicos y en salud, nivel de desempeño, y priorización de entidades territoriales, Impacto del instrumento para gestión del aseguramiento, entre otros.</t>
  </si>
  <si>
    <t>Realizar actividades de inspección y vigilancia a los sujetos vigilados en las regiones, de acuerdo con la priorización.</t>
  </si>
  <si>
    <t xml:space="preserve">Realizar actividades de Fichas Técnicas del territorio </t>
  </si>
  <si>
    <t>Crear las fichas técnicas de caracterización de cada departamentos y cada Distritos especiales (base de las MAS)</t>
  </si>
  <si>
    <t xml:space="preserve">
Evaluar y resolver solicitudes de trámite y peticiones presentadas por sujetos vigilados y otros actores del sistema de salud
</t>
  </si>
  <si>
    <t xml:space="preserve">Realizar y participar en actividades de socialización y orientación técnica </t>
  </si>
  <si>
    <t>XXXX</t>
  </si>
  <si>
    <t xml:space="preserve">Sensibilizaciones y socializaciones de normatividad a Vigilados (EPS, entidades territoriales, IPS) </t>
  </si>
  <si>
    <t>Número de sensibilizaciones y socializaciones  / Número de sensibilizaciones y socializaciones priorizadas por las Direcciones Regionales</t>
  </si>
  <si>
    <t>Realizar actividades de apoyo a la gestión de las sedes regionales</t>
  </si>
  <si>
    <t>C-1903-0300-4-0-1903023-02</t>
  </si>
  <si>
    <t xml:space="preserve">Participar y realizar mesas de articulación y/o mesas técnicas de IV de las Direcciones regionales </t>
  </si>
  <si>
    <t>SU14</t>
  </si>
  <si>
    <t>Porcentaje de participación en las mesas de articulación y/o mesas técnicas de IV en el territorio.</t>
  </si>
  <si>
    <t>Número de participación en las mesas de articulación y/o mesas técnicas de IV en el territorio  / Número de mesas de articulación y/o mesas técnicas de IV  solicitadas en el territorio.</t>
  </si>
  <si>
    <t>Realizar actividades de socialización, capacitación, asistencia técnica y mesas de trabajo en IV con los actores del SGSSS-</t>
  </si>
  <si>
    <t>Realizar el seguimiento a los planes de mejoramiento y los compromisos de actividades, mesas que la superintendencia lleve a cabo en el territorio.</t>
  </si>
  <si>
    <t>Porcentaje de participación en el seguimiento a los planes de mejoramiento y los compromisos de actividades.</t>
  </si>
  <si>
    <t>Número de participación en las mesas de Coordinación permanente Plan Nacional de Vacunación  / Número de mesas de participación en las mesas de Coordinación permanente Plan Nacional de Vacunación solicitadas en el territorio.</t>
  </si>
  <si>
    <t>Realizar seguimiento a la ejecución las acciones definidas para dar cumplimiento a las órdenes impartidas en las sentencias, ordenes defensoriales y acciones populares</t>
  </si>
  <si>
    <t>Informes de seguimiento a la ejecución de ódenes y sentencias</t>
  </si>
  <si>
    <t>Número de Informes de seguimiento a la ejecución de ódenes y sentencias.</t>
  </si>
  <si>
    <t>Adelantar acciones de IV a las ET departamentales distritales respecto a cobertura universal del aseguramiento, Prestación, Financiamiento y Salud Pública.</t>
  </si>
  <si>
    <t>Entidades Departamentales y Distritales, con acciones de IV en aseguramiento, Prestación, Financiamiento y Salud Pública.</t>
  </si>
  <si>
    <t>Número de entidades Departamentales y Distritales, con acciones de IV en aseguramiento, y/o Prestación, y/o Financiamiento y/o Salud Pública. / Número Total de entidades Departamentales y Distritales programadas.</t>
  </si>
  <si>
    <t>Realizar monitoreo de los indicadores trazadores del componente de financiamiento de las Entidades Territoriales</t>
  </si>
  <si>
    <t>Reportes de monitoreo de indicadores trazadores del componente de Financiamiento de las ET</t>
  </si>
  <si>
    <t>Número de Reportes de monitoreo de indicadores trazadores del componente de financiamiento de las ET</t>
  </si>
  <si>
    <t>Informes de Monitoreo de los riesgos económicos de las entidades territoriales.</t>
  </si>
  <si>
    <t>Número de Informes de Monitoreo de los riesgos económicos de las entidades territoriales.</t>
  </si>
  <si>
    <t>Proponer insumos técnicos que permitan reconocer e identificar a los Operadores Logísticos de Tecnologías en Salud y Gestores Farmacéuticos objeto de supervisión por parte de la SNS.</t>
  </si>
  <si>
    <t>Insumos Técnicos propuestos relacionados con el reconocimiento e identificación de los Operadores Logísticos de Tecnologías en Salud y Gestores Farmacéuticos objeto de supervisión por parte de la SNS</t>
  </si>
  <si>
    <t xml:space="preserve">Número de insumos técnicos propuestos </t>
  </si>
  <si>
    <t>Proponer instrumentos técnicos de información y requerimientos que fortalezcan la Inspección y Vigilancia de los Operadores Logísticos de Tecnologías en Salud y Gestores Farmacéuticos vigilados en el marco de la Supervisión basada en Riesgos en salud.</t>
  </si>
  <si>
    <t>Instrumentos técnicos de información y requerimientos propuestos para el fortalecimiento de la Inspección y Vigilancia de los Operadores Logísticos de Tecnologías en Salud y Gestores Farmacéuticos vigilados en el marco de la Supervisión basada en Riesgos en salud</t>
  </si>
  <si>
    <t>Número de instrumentos técnicos propuestos</t>
  </si>
  <si>
    <t>Socializar al interior de la Superintendencia Nacional de Salud los insumos e intrumentos técnicos desarrollados por la Delegada para las acciones de inspección, vigilancia y control Operadores Logísticos de Tecnologías en Salud y Gestores Farmacéuticos vigilados</t>
  </si>
  <si>
    <t>Insumos e Instrumentos tecnicos socializados al interior de la SNS</t>
  </si>
  <si>
    <t>Número de socializaciones de los insumos e intrumentos técnicos diseñdos</t>
  </si>
  <si>
    <t>Tramitar las Peticiones, Quejas, Reclamos, Denuncias y Solicitudes-PQRDS presentadas por los vigilados y grupos de interés a la  Delegada  para Operadores Logísticos de Tecnologías en Salud y Gestores Farmacéuticos.</t>
  </si>
  <si>
    <t>Porcentaje de PQRDS resueltas a los los vigilados y grupos de interés tramitadas</t>
  </si>
  <si>
    <t>(Número de PQRDS resueltas a los vigilados y grupos de interés tramitadas) / (Número total de PQRSD interpuestas pro los vigilados y grupos de interés) * 100</t>
  </si>
  <si>
    <t>Elaborar repositorio  de información que permita centralizar, organizar y almacenar las respuestas dadas a las PQRDS de los vigilados y grupos de interés</t>
  </si>
  <si>
    <t>Repositorio elaborado e implementado</t>
  </si>
  <si>
    <t>Repositorio elaborado  e implementado</t>
  </si>
  <si>
    <t>Realizar la identificación de los riesgos de los Operadores Logísticos de Tecnologías en Salud y Gestores Farmacéuticos objeto de supervisión en el marco del proceso de operación inicial de la Supervisión Basada en Riesgos.</t>
  </si>
  <si>
    <t xml:space="preserve">Insumos Técnicos de Identificación de riesgos asociados a los Operadores Logísticos de Tecnologías en Salud y Gestores Farmacéuticos que serán objeto de supervisión en el marco del proceso de operación inicial de la Supervisión Basada en Riesgos </t>
  </si>
  <si>
    <t>Realizar la caracterización de la información requerida a los organismos externos con los que se tiene convenio de interoperabilidad para el ejercicio de funciones de inspección, vigilancia y control de los Operadores Logísticos de Tecnologías en Salud y Gestores Farmacéuticos objeto de supervisión por parte de la SNS</t>
  </si>
  <si>
    <t>Insumos Técnicos de caracterización de la información requerida a los organismos externos en el marco de la interoperabilidad de información generados</t>
  </si>
  <si>
    <t xml:space="preserve">Número de insumos técnicos generados para la caracterización de la información requerida
</t>
  </si>
  <si>
    <t>Realizar reconocimiento in situ de las Buenas Practicas de Gobierno Corporativo y de las Condiciones Financieras de los Operadores Logísticos de Tecnologías en Salud y Gestores Farmacéuticos vigilados</t>
  </si>
  <si>
    <t>Insumos Técnicos de Caracterización de las Buenas Prácticas de Gobierno Corporativo y de las Condiciones Finacieras  identificadas en los reconocimientos in situ realizados</t>
  </si>
  <si>
    <t>Número de Insumos Técnicos de Caracterización elaborados en los reconocimientos in situ realizados</t>
  </si>
  <si>
    <t>Realizar actividades de socialización, capacitación, asistencia técnica y mesas de trabajo en IV con los actores del SGSSS</t>
  </si>
  <si>
    <t>Divulgar  la carta de deberes  y derechos dirigida a población vulnerable</t>
  </si>
  <si>
    <t>CS10</t>
  </si>
  <si>
    <t>Difusión de  la carta de deberes  y derechos en salud con población vulnerable</t>
  </si>
  <si>
    <t>Número de actividades realizadas de difusión  de la carta deberes y derechos en salud  (indicador acumulativo)</t>
  </si>
  <si>
    <t xml:space="preserve">Semestre </t>
  </si>
  <si>
    <t>Fortalecimiento de la atención, protección y promoción de la participación de los ciudadanos en el Sistema General de Seguridad Social en Salud nacional</t>
  </si>
  <si>
    <t>Construir herramientas de acceso a los bienes y servicios del SGSSS para la población vulnerable</t>
  </si>
  <si>
    <t xml:space="preserve">C-1903-0300-6-0-1903025-02 </t>
  </si>
  <si>
    <t xml:space="preserve">Generar espacios de diálogo y encuentros con la comunidad, para la promoción de la  participación ciudadana y el ejercicio del control social en salud. </t>
  </si>
  <si>
    <t>CS02</t>
  </si>
  <si>
    <t xml:space="preserve"> Asistentes a los espacios de diálogo y encuentros con la comunidad</t>
  </si>
  <si>
    <t>Número de asistentes a los espacios de diálogo y encuentros con la comunidad (indicador acumulativo).</t>
  </si>
  <si>
    <t xml:space="preserve">Semestral </t>
  </si>
  <si>
    <t>Realizar eventos con la aplicación de técnicas de expresión oral</t>
  </si>
  <si>
    <t>Formar a los líderes del control social en temas específicos de participación ciudadana en el sector salud.</t>
  </si>
  <si>
    <t>Aplicar instrumento de medición de la calidad en protocolos de atención telefónica y/o canal personalizado</t>
  </si>
  <si>
    <t>AU03</t>
  </si>
  <si>
    <t xml:space="preserve">Porcentaje promedio de respuestas con calificación favorable del instrumento de medición aplicado. </t>
  </si>
  <si>
    <t xml:space="preserve">Total de respuestas con calificación favorable (bueno y excelente) del instrumento de medición aplicado  / Total de respuestas del instrumento de medición aplicado. </t>
  </si>
  <si>
    <t>Porcentual</t>
  </si>
  <si>
    <t xml:space="preserve">Trimestral </t>
  </si>
  <si>
    <t xml:space="preserve">85% (1.883.341) </t>
  </si>
  <si>
    <t xml:space="preserve">Tramitar, gestionar y evaluar a través de la Metodología de Evaluación de desempeño las PQRD recibidas contra las EPS. </t>
  </si>
  <si>
    <t>AU01</t>
  </si>
  <si>
    <t>Porcentaje de PQRD de EPS tramitadas, gestionadas y evaluadas en la metodología de evaluación de desempeño.</t>
  </si>
  <si>
    <t>(Número de PQRD de EPS tramitadas, gestionadas y evaluadas en la metodología de evaluación de desempeño en el periodo / Número de PQRD recibidas y PQRD de EPS reiteradas recibidas que se deben enviar a la metodología de evaluación de desempeño en el periodo)*100</t>
  </si>
  <si>
    <t>100% (790,417)</t>
  </si>
  <si>
    <t>Gestionar solicitudes de información y PQRD de los usuarios en el territorio nacional</t>
  </si>
  <si>
    <t xml:space="preserve">C-1903-0300-6-0-1903028-02 </t>
  </si>
  <si>
    <t xml:space="preserve">Visitas de inspección a las EAPB realacionadas con la Atención al Usuario </t>
  </si>
  <si>
    <t>AI11</t>
  </si>
  <si>
    <t xml:space="preserve">Visitas de inspección a los  vigilados realacionadas con la Atención al Usuario </t>
  </si>
  <si>
    <t>Número de visitas de inspección a los  vigilados.</t>
  </si>
  <si>
    <t>Gestionar las PQRD de los usuarios  del Sistema General de Seguridad Social en Salud-SGSSS clasificadas con riesgo de vida.</t>
  </si>
  <si>
    <t>AU05</t>
  </si>
  <si>
    <t xml:space="preserve">Porcentaje de PQRD clasificadas con riesgo de vida gestionadas a  través del Grupo Soluciones Inmediatas en Salud - SIS en el trimestre                                                             </t>
  </si>
  <si>
    <t>(Número de PQRD con riesgo de vida gestionadas en el trimestre/ Número de PQRD con riesgo de vida recibidas en el trimestre)*100</t>
  </si>
  <si>
    <t>100% (313,623)</t>
  </si>
  <si>
    <t>Responder a los usuarios del Sistema General de Seguridad Social en Salud-SGSSS, las PQRD recibidas.</t>
  </si>
  <si>
    <t>AU04</t>
  </si>
  <si>
    <t xml:space="preserve"> PQR recibidas  en el trimestre</t>
  </si>
  <si>
    <t>Cuenta del número de PQR recibidas  en el trimestre</t>
  </si>
  <si>
    <t>100% (745,392)</t>
  </si>
  <si>
    <t xml:space="preserve">Disponer de puntos presenciales de atención al usuario  en los departamentos  </t>
  </si>
  <si>
    <t>AU06</t>
  </si>
  <si>
    <t xml:space="preserve">Puntos presenciales de atención al usuario  en los departamentos  </t>
  </si>
  <si>
    <t>Número de departamentos con punto de atención al usuario presencial.</t>
  </si>
  <si>
    <t>Gestionar  las solicitudes de investigación  (aperturas, averiguaciones preliminares, informes de improcedencia y traslados por competencia)</t>
  </si>
  <si>
    <t>PA11</t>
  </si>
  <si>
    <t>Porcentaje de solicitudes de investigación gestionadas</t>
  </si>
  <si>
    <t>Número de solicitudes de investigación recibidas en el semestre de referencia que hayan sido objeto de acto administrativo de la etapa preliminar dentro de tal semestre y el siguiente / Número de solicitudes recibidas en el semestre de referencia)*100</t>
  </si>
  <si>
    <t>80.3%</t>
  </si>
  <si>
    <t xml:space="preserve">Gestionar con decisiones (sanción, cierre y archivo y caducidad)  las aperturas de investigación administrativa </t>
  </si>
  <si>
    <t>PA12</t>
  </si>
  <si>
    <t>Porcentaje de investigaciones decididas</t>
  </si>
  <si>
    <t>(Número de investigaciones iniciadas en el semestre de referencia que hayan sido objeto de decisión dentro de tal semestre y los dos siguientes / Número de investigaciones iniciadas en el semestre de referencia)*100)</t>
  </si>
  <si>
    <t>87.5%</t>
  </si>
  <si>
    <t>Realizar las acciones necesarias para el desarrollo de los procesos administrativos, técnicos, contractuales y de apoyo jurídico, en el marco del proceso administrativo sancionatorio.</t>
  </si>
  <si>
    <t>C-1903-0300-4-0-19903019-02</t>
  </si>
  <si>
    <t>Determinar qué porcentaje de las solicitudes de investigación fue aceptado para estudio de la delegada sin efectuar devolución</t>
  </si>
  <si>
    <t>PA14</t>
  </si>
  <si>
    <t>Cumplimiento de las condiciones mínimas que deben reunir las solicitudes de investigación</t>
  </si>
  <si>
    <t>(Número de solicitudes de investigación recibidas en el semestre de referencia - Número de solicitudes objeto de devolución en el semestre de referencia) / Número de solicitudes de investigación recibidas en el semestre de referencia)*100</t>
  </si>
  <si>
    <t xml:space="preserve">78.7% </t>
  </si>
  <si>
    <t>100% (a demanda)</t>
  </si>
  <si>
    <t>Determinar qué porcentaje de las solicitudes de investigación sirvió de fundamento para la apertura de procesos administrativos sancionatorios, excluyéndose aquellas objeto informe de improcedencia</t>
  </si>
  <si>
    <t>PA15</t>
  </si>
  <si>
    <t>Efectividad jurídica de las acciones de IV en relación con el ejercicio de la función de control</t>
  </si>
  <si>
    <t>((Número de solicitudes de investigación recibidas en el semestre de referencia - Número de solicitudes recibidas en el semestre de referencia respecto de las cuales se emitió informe de improcedencia) / Número de solicitudes de investigación recibidas en el semestre de referencia)*100</t>
  </si>
  <si>
    <t>86.5%</t>
  </si>
  <si>
    <t>N.A.</t>
  </si>
  <si>
    <t xml:space="preserve">Gestionar  los recursos y revocatorias directas presentados contra las decisiones tomadas por la entidad en los procesos administrativos recibidos en el periodo dentro del termino de Ley. </t>
  </si>
  <si>
    <t>PA04</t>
  </si>
  <si>
    <t>Porcentaje de recursos y revocatorias directas resueltos contra las decisiones tomadas por la entidad en los procesos administrativos recibidos.</t>
  </si>
  <si>
    <t>(Recursos y revocatorias resueltos durante el presente semestre / recursos y revocatorias presentados en el semestre anterior pendientes de resolver) *100</t>
  </si>
  <si>
    <t>Realizar mesas de trabajo entre contratistas y coordinadores para unificar criterios de ejecución del contrato</t>
  </si>
  <si>
    <t>PA06</t>
  </si>
  <si>
    <t xml:space="preserve">Mesas de concertación entre contratistas y coordinadores </t>
  </si>
  <si>
    <t>Número de mesas de concertación entre contratistas y coordinadores realizadas</t>
  </si>
  <si>
    <t xml:space="preserve"> Realizar de forma permanente mesas técnico jurídicas con las dependencias que aportan insumos para la investigación administrativa con el fin de socializar, asesorar y dar cumplimiento a los Acuerdos de nivel de servicio celebrados con los diferentes proveedores de insumos de esta Delegatura. </t>
  </si>
  <si>
    <t>PA13</t>
  </si>
  <si>
    <t>Mesas de trabajo con las  dependencias que aportan insumos para la investigación administrativa</t>
  </si>
  <si>
    <t>Número de mesas de trabajo con las  dependencias que aportan insumos para la investigación administrativa realizadas</t>
  </si>
  <si>
    <t>Realizar las Pre jornadas  de la función de conciliación  con el fin de dirimir los conflictos entre los actores del SGSS  con informes de resultados.</t>
  </si>
  <si>
    <t>RC01</t>
  </si>
  <si>
    <t xml:space="preserve">Pre jornadas  de la función de conciliación con informes de resultados </t>
  </si>
  <si>
    <t xml:space="preserve">Número de Pre jornadas  de la función de conciliación con informes de resultados </t>
  </si>
  <si>
    <t>Optimización del uso de los mecanismos de conciliación y facultad jurisdiccional en el Sistema General de Seguridad Social en Salud dispuesto por la Superintendencia Nacional de Salud</t>
  </si>
  <si>
    <t>Realizar las acciones necesarias para la ejecución de las pre jornadas de la función de conciliación con informes de resultados</t>
  </si>
  <si>
    <t>C-1902-0300-4</t>
  </si>
  <si>
    <t>Realizar las  jornadas  de la función de conciliación  con el fin de dirimir los conflictos entre los actores del SGSS con informes de resultados.</t>
  </si>
  <si>
    <t>RC05</t>
  </si>
  <si>
    <t xml:space="preserve">Jornadas  de la función de conciliación con informes de resultados </t>
  </si>
  <si>
    <t xml:space="preserve">Numero de jornadas  de la función de conciliación con informes de resultados </t>
  </si>
  <si>
    <t>Realizar las acciones necesarias para la ejecución de las jornadas de la función de conciliación a través de audiencias entre los actores del sistema de salud</t>
  </si>
  <si>
    <t>C- 1902-0300-4</t>
  </si>
  <si>
    <t xml:space="preserve">Realizar las audiencias de conciliación admitidas de  la red pública y privada  como  actores del SGSS  propendiendo por  el animo conciliatorio </t>
  </si>
  <si>
    <t>RC02</t>
  </si>
  <si>
    <t xml:space="preserve">Porcentaje de Audiencias de Conciliación de la función de conciliación </t>
  </si>
  <si>
    <t>Número de audiencias de conciliación realizadas en el período / Total de solicitudes de conciliación a petición de parte admitidas</t>
  </si>
  <si>
    <t xml:space="preserve">100% (4952) </t>
  </si>
  <si>
    <t>100%
 (a demanda)</t>
  </si>
  <si>
    <t>Realizar seguimiento al cumplimiento de los acuerdos de conciliación suscritos ante la Delegada que sean exigibles, y reportar su incumplimiento a la Delegada competente.</t>
  </si>
  <si>
    <t>RC03</t>
  </si>
  <si>
    <t xml:space="preserve">Porcentaje de acuerdos de conciliación con seguimiento que sean exigibles </t>
  </si>
  <si>
    <t xml:space="preserve">Número de acuerdos conciliatorios  con seguimientos realizados / Número de  acuerdos conciliatorios suscritos que sean exigibles </t>
  </si>
  <si>
    <t>100% (903)</t>
  </si>
  <si>
    <t xml:space="preserve">Tramitar los procesos jurisdiccionales de    asuntos relacionados con Glosas y Recobros </t>
  </si>
  <si>
    <t xml:space="preserve">Procesos Jurisdiccionales de Glosas y Recobros </t>
  </si>
  <si>
    <t>Número de procesos Jurisdiccionales de Glosas y Recobros terminados.</t>
  </si>
  <si>
    <t>Tramitar los procesos jurisdiccionales  de asuntos relacionados con Reconocimiento Economico.</t>
  </si>
  <si>
    <t>PJ02</t>
  </si>
  <si>
    <t>Procesos Jurisdiccionales de Reconocimiento Economico</t>
  </si>
  <si>
    <t>Número de procesos Jurisdiccionales de Reconocimiento Economico  terminados.</t>
  </si>
  <si>
    <t>Surtir el proceso de Cobertura de servicios incluidos en el Plan de Beneficios de Salud - PBS, Cobertura de servicios NO incluidos en el PBS, Multiafiliacion y Libre Elección y Movilidad  conforme a la Ley 1949 de 2019.</t>
  </si>
  <si>
    <t>PJ03</t>
  </si>
  <si>
    <t>Porcentaje de procesos de Cobertura de servicios incluidos en el PBS, Cobertura de servicios NO incluidos en el PBS, Multiafiliacion y Libre Elección y Movilidad terminados</t>
  </si>
  <si>
    <t>Número de procesos de Cobertura de servicios incluidos en el PBS, Cobertura de servicios NO incluidos en el PBS, Multiafiliacion y Libre Elección y Movilidad terminados en el semestre de reporte/ Número de procesos de Cobertura de servicios incluidos en el PBS, Cobertura de servicios NO incluidos en el PBS, Multiafiliacion y Libre Elección y Movilidad admitidos en el último trimestre del semestre anterior más el primer trimestre del semestre reportado.</t>
  </si>
  <si>
    <t>Realizar socialización de las funciones jurisdiccional y de conciliación a los usuarios y actores del S.G.S.S.S para el efectivo acceso a la justicia.</t>
  </si>
  <si>
    <t>PJ05</t>
  </si>
  <si>
    <t>Socialización de las funciones jurisdiccional y de conciliación a los usuarios y actores del S.G.S.S.S.</t>
  </si>
  <si>
    <t>Numero de socializaciones de las funciones jurisdiccional y de conciliación a los usuarios y actores del S.G.S.S.S.</t>
  </si>
  <si>
    <t>Realizar documentos técnicos y jurídicos para fortalecer la Función Jurisdiccional</t>
  </si>
  <si>
    <t>PJ04</t>
  </si>
  <si>
    <t xml:space="preserve">Documentos  técnicos y jurídicos para fortalecer la Función Jurisdiccional elaborados </t>
  </si>
  <si>
    <t>Número de documentos  técnicos y jurídicos para fortalecer la Función Jurisdiccional elaborados .</t>
  </si>
  <si>
    <t>Realizar documentos técnicos y jurídicos aplicables a la función Jurisdiccional.</t>
  </si>
  <si>
    <t>1999-0300-5</t>
  </si>
  <si>
    <t xml:space="preserve">Cuantificar los procesos jurisdiccionales recibidos por la Delegada para la Función Jurisdiccional . </t>
  </si>
  <si>
    <t>PJ08</t>
  </si>
  <si>
    <t xml:space="preserve">Total radicaciones de procesos jurisdiccionales </t>
  </si>
  <si>
    <t>Número de radicaciones de procesos jurisdiccionales recibidos en el periodo de reporte.</t>
  </si>
  <si>
    <t>Cuantificar los procesos jurisdiccionales  admitidos para la función jurisdiccional.</t>
  </si>
  <si>
    <t>PJ06</t>
  </si>
  <si>
    <t xml:space="preserve">Total de procesos jurisdiccionales admitidos para la función jurisdiccional </t>
  </si>
  <si>
    <t>Número de procesos jurisdiccionales admitidos en el periodo de reporte.</t>
  </si>
  <si>
    <t>Emitir sentencias en los procesos jurisdiccionales .</t>
  </si>
  <si>
    <t>PJ07</t>
  </si>
  <si>
    <t>Sentencias emitidas en el proceso jurisdiccional.</t>
  </si>
  <si>
    <t>Número de  sentencias emitidas en  procesos jurisdiccional  en el periodo de reporte.</t>
  </si>
  <si>
    <t>Realizar la evaluación del nivel del riesgo a PSS</t>
  </si>
  <si>
    <t>xxx</t>
  </si>
  <si>
    <t>Evaluación del nivel del riesgo a PSS</t>
  </si>
  <si>
    <t>Número de evaluación del nivel del riesgo a PSS</t>
  </si>
  <si>
    <t>Verificar y analizar la calidad y oportunidad del reporte de información de los sujetos vigilados obligados a reportar.</t>
  </si>
  <si>
    <t>SU07</t>
  </si>
  <si>
    <t>Informes elaborados respecto de la oportunidad y calidad en el reporte de información de los sujetos vigilados obligados a reportar información según la Circular Única y sus modificatorias</t>
  </si>
  <si>
    <t>Número de Informes elaborados.</t>
  </si>
  <si>
    <t>Implementar el Plan Estrategico de Tecnologías de la Información y las Comunicaciones PETI para los procesos de transformación digital de la Entidad</t>
  </si>
  <si>
    <t>RS XX</t>
  </si>
  <si>
    <t>Porcentaje acumulado de actividades ejecutadas en el PETI</t>
  </si>
  <si>
    <t>Número de actividades ejecutadas en el PETI / Número actividades programadas en el periodo</t>
  </si>
  <si>
    <t>100%
(42)</t>
  </si>
  <si>
    <t>100%
(29)</t>
  </si>
  <si>
    <t>Realizar acciones encaminadas al uso y apropiación de las soluciones de tecnologías de la información.</t>
  </si>
  <si>
    <t>C-1999-0300-9</t>
  </si>
  <si>
    <t>RSXX</t>
  </si>
  <si>
    <t>Indice de avance de la politica de Gobierno Digital</t>
  </si>
  <si>
    <t>Número de actividades ejecutadas / número de actividades programadas</t>
  </si>
  <si>
    <t>83%
(16)</t>
  </si>
  <si>
    <t>Implementar el Plan de Seguridad y Privacidad de la Información</t>
  </si>
  <si>
    <t>GG03</t>
  </si>
  <si>
    <t>Porcentaje de actividades implementadas en el Plan de Seguridad y Privacidad de la Información</t>
  </si>
  <si>
    <t>Número de actividades implementadas en el Plan de Seguridad y Privacidad de la Información / Número actividades programadas en el periodo</t>
  </si>
  <si>
    <t>100%
(45)</t>
  </si>
  <si>
    <t>100%
(31)</t>
  </si>
  <si>
    <t>Implementar y mantener la Estrategia de la Seguridad de la información.</t>
  </si>
  <si>
    <t>Implementar el Plan de Tratamiento de Riesgos de Seguridad y Privacidad de la Información</t>
  </si>
  <si>
    <t>GG04</t>
  </si>
  <si>
    <t>Porcentaje de actividades implementadas en el Plan de Tratamiento de Riesgos de Seguridad y Privacidad de la Información</t>
  </si>
  <si>
    <t>Número de actividades implementadas en el   Plan de Tratamiento de Riesgos de Seguridad y Privacidad de la Información / Número actividades programadas en el periodo</t>
  </si>
  <si>
    <t>100%
(14)</t>
  </si>
  <si>
    <t>100%
(13)</t>
  </si>
  <si>
    <t>Gestionar la operación y garantizar el funcionamiento de los componentes tecnológicos desde la Subdirección  de Tecnologías de la Información para la Superintendencia Nacional de Salud</t>
  </si>
  <si>
    <t>GS05</t>
  </si>
  <si>
    <t>Porcentaje de actividades implementadas en la operación y garantia del funcionamiento de los componentes tecnológicos</t>
  </si>
  <si>
    <t>100%
(43)</t>
  </si>
  <si>
    <t>100%
(37)</t>
  </si>
  <si>
    <t>Actualizar los Sistemas de información de la entidad.</t>
  </si>
  <si>
    <t>Adquirir, renovar, y optimizar la infraestructura, licenciamiento y servicios TI.</t>
  </si>
  <si>
    <t>Implementar nuevos sistemas de información.</t>
  </si>
  <si>
    <t>Ejecutar las actividades plasmadas en el plan de acción de (FURAG y Autodiagnóstico de MIPG), correspondiente a las políticas de "Gobierno y Seguridad Digital"</t>
  </si>
  <si>
    <t>GS04</t>
  </si>
  <si>
    <t>Actividades ejecutadas en el plan de acción de MIPG de las políticas "Gobierno y Seguridad Digital"</t>
  </si>
  <si>
    <t>Número de actividades ejecutadas en el plan de acción de MIPG de las políticas "Gobierno y Seguridad Digital"</t>
  </si>
  <si>
    <t>100%
(15)</t>
  </si>
  <si>
    <t>Cumplir con la prestación de  servicios de TI</t>
  </si>
  <si>
    <t>GS03</t>
  </si>
  <si>
    <t xml:space="preserve">Porcentaje de Eficiencia en la atención de requerimientos </t>
  </si>
  <si>
    <t>Número de requerimientos solucionados   / Número de requerimientos recibidos</t>
  </si>
  <si>
    <t>Identificar la evolución de los requerimientos recibidos por la OTI.</t>
  </si>
  <si>
    <t>RS04</t>
  </si>
  <si>
    <t>Porcentaje de requerimientos internos de demanda a la SUBTI</t>
  </si>
  <si>
    <t>Número de requerimientos internos atendidos por la SUBTI</t>
  </si>
  <si>
    <t xml:space="preserve">Realizar la ejecución de las actividades establecidas en el cronograma para la  implementación de la arquitectura de TI </t>
  </si>
  <si>
    <t>RS03</t>
  </si>
  <si>
    <t>Porcentaje de actividades ejecutadas en la implementación de la Arquitectura de TI</t>
  </si>
  <si>
    <t>Número de actividades ejecutadas en la implementación de la arquitectura de TI / Número actividades programadas en el periodo</t>
  </si>
  <si>
    <t>100%
(17)</t>
  </si>
  <si>
    <t>100%
(16)</t>
  </si>
  <si>
    <t>Ejecutar actividades que aporten al desarrollo del Gobierno y la Gestión de los Datos (Mapa de Datos) y la Información de la Superintendencia Nacional de Salud</t>
  </si>
  <si>
    <t>GG02</t>
  </si>
  <si>
    <t>Total de actividades ejecutadas para desarrollar el Gobierno y la Gestión de los Datos y la Información</t>
  </si>
  <si>
    <t>Número de actividades ejecutadas  oportunamente para desarrollar el Gobierno y la Gestión de los Datos y la Información</t>
  </si>
  <si>
    <t xml:space="preserve">Realizar actividades para la elaboración de metodologías, instrumentos y políticas para la supervisión del SGSSS.    </t>
  </si>
  <si>
    <t>MI01</t>
  </si>
  <si>
    <t>Porcentaje  de actividades realizadas para la elaboración de las  Metodologías e instrumentos en desarrollo frente a las actividades programadas de metodologías e instrumentos solicitadas por las dependencias.</t>
  </si>
  <si>
    <t>Numero de actividades realizadas en el período / Número de actividades programadas en el período para el desarrollo de metodologías e instrumentos solicitados por las dependencias.</t>
  </si>
  <si>
    <t>Porcentaje</t>
  </si>
  <si>
    <t xml:space="preserve">Realizar actividades para la revisión y ajuste de metodologías, instrumentos y políticas para la supervisión del SGSSS.    </t>
  </si>
  <si>
    <t>MI04</t>
  </si>
  <si>
    <t xml:space="preserve">
Acompañamiento de implementación de Metodologías, Instrumentos y Políticas revisados y ajustados</t>
  </si>
  <si>
    <t xml:space="preserve">
Número de actividades realizadas en el período / número de actividades programadas en el período para el acompañamiento en l aimplementación  de metodologías, instrumentos y políticas para la supervisión del SGSSS</t>
  </si>
  <si>
    <t>Realizar actividades de socialización, divulgación, capacitación y acompañamiento técnico de políticas, metodologías y/o instrumentos de IVC</t>
  </si>
  <si>
    <t xml:space="preserve">Evaluar las metodologías e instrumentos diseñados para la supervisión del SGSSS.  </t>
  </si>
  <si>
    <t>MI05</t>
  </si>
  <si>
    <t>Metodologías e instrumentos evaluados</t>
  </si>
  <si>
    <t>Número de metodologías e instrumentos  evaluados</t>
  </si>
  <si>
    <t>Diagnosticar necesidades de diseño de políticas, metodologías y/o instrumentos de IVC</t>
  </si>
  <si>
    <t>Diseñar modelos y desarrollar análisis para aportar a las acciones de IVC a partir de la información disponible.</t>
  </si>
  <si>
    <t>MI02</t>
  </si>
  <si>
    <t>Porcentaje  de actividades realizadas  para aportar a las acciones de IVC a partir de la información disponible.</t>
  </si>
  <si>
    <t>Numero de actividades realizadas en el período / Número de actividades programadas en el período para el diseño de modelos y análisis de acciones de IVC</t>
  </si>
  <si>
    <t xml:space="preserve">Implementar salidas de información aplicando métodos de analítica </t>
  </si>
  <si>
    <t>MI06</t>
  </si>
  <si>
    <t>Porcentaje de avances en la salidas de información o informes del sector realizados en el período</t>
  </si>
  <si>
    <t>Número de salidas de información o informes del sector realizados en el período / Número de salidas de información o informes del sector programadas en el período</t>
  </si>
  <si>
    <t>Ejecutar actividades que aporten al desarrollo del Gobierno y la Gestión de los Datos y la Información de la Superintendencia Nacional de Salud</t>
  </si>
  <si>
    <t>Revisar y ajustar la normatividad y las intrucciones dirigidas a los vigilados de las Superintendencia Nacional de Salud</t>
  </si>
  <si>
    <t>MI07</t>
  </si>
  <si>
    <t>Porcentaje de actividades realizadas de revisión y ajuste</t>
  </si>
  <si>
    <t>Número de instrucciones a vigilados revisados y ajustados / Número de instrucciones programadas en el período.</t>
  </si>
  <si>
    <t>75% (4)</t>
  </si>
  <si>
    <t>Revisar y proponer ajustes a la normatividad que regula al SGSSS</t>
  </si>
  <si>
    <t>MI08</t>
  </si>
  <si>
    <t>Porcentaje de análisis y propuestas de la reglamentación realizados</t>
  </si>
  <si>
    <t>Número de análisis y propuestas de la reglamentación realizados en el periodo/ número de proyectos reglamentarios del sistema publicados en la vigencia.</t>
  </si>
  <si>
    <t>Ejecutar actividades que aporten a la implementación de la Política de Gestión del Conocimiento y la Innovación de M.I.P.G</t>
  </si>
  <si>
    <t>XX</t>
  </si>
  <si>
    <t>Total de actividades ejecutadas para desarrollar la Gestión del Conocimiento y la Innovación</t>
  </si>
  <si>
    <t>Responder las acciones de tutela notificadas por los despachos judiciales.</t>
  </si>
  <si>
    <t>JT01</t>
  </si>
  <si>
    <t>Porcentaje de respuestas oportunas a acciones constitucionales de tutela</t>
  </si>
  <si>
    <t>Número de acciones constitucionales de tutela con respuesta en términos de ley en el periodo notificadas al grupo de tutelas/ Número de acciones constitucionales de tutela recibidas en el periodo por el grupo de tutelas.</t>
  </si>
  <si>
    <t>100%
A demanda</t>
  </si>
  <si>
    <t>Proyectar y responder acciones de tutela y los requerimientos relacionados con las mismas</t>
  </si>
  <si>
    <t>C-1999-0300-10</t>
  </si>
  <si>
    <t>Tramitar los requerimientos realizados por los despachos judiciales en el marco de las acciones de tutela</t>
  </si>
  <si>
    <t>JT02</t>
  </si>
  <si>
    <t>Porcentaje de requerimientos tramitados oportunamente en desarrollo de las acciones constitucionales de tutela</t>
  </si>
  <si>
    <t>Número de requerimientos gestionados en desarrollo de las acciones de tutela dentro de los términos judiciales / Número de requerimientos constitucionales en sede de tutela recibidos en el periodo.</t>
  </si>
  <si>
    <t>Proyectar los actos administrativos que resuelven los recursos de reposición,  y solicitudes de revocatoria directa que se presenten dentro de los procesos de única  instancia.</t>
  </si>
  <si>
    <t>PA09</t>
  </si>
  <si>
    <t>Actos administrativos que resuelven los recursos y solicitudes de revocatoria directa que se presenten dentro de los procesos de única instancia.</t>
  </si>
  <si>
    <t>No. Actos administrativos entregados para firma del Superintendente Nacional de Salud resolviendo recursos y solicitudes de única instancia / No. De procesos y solicitudes presentadas con vencimiento dentro del término de oportunidad de única instancia.</t>
  </si>
  <si>
    <t>80%
(41)</t>
  </si>
  <si>
    <t>80%
A demanda</t>
  </si>
  <si>
    <t>Proyectar los actos administrativos que resuelven los recursos de apelación y queja y solicitudes de revocatoria directa que se presentaron dentro de los procesos administrativos sancionatorios en segunda instancia.</t>
  </si>
  <si>
    <t>PA10</t>
  </si>
  <si>
    <t>Actos administrativos que resuelve recursos de apelación y solicitudes dentro de procesos sancionatorios de segunda Instancia.</t>
  </si>
  <si>
    <t>No Actos administrativos entregados para firma del Superintendente Nacional de Salud resolviendo recursos de apelación y solicitudes de segunda instancia/ No. De procesos administrativos con vencimiento dentro del término de oportunidad de segunda instancia.</t>
  </si>
  <si>
    <t>100%
(208)</t>
  </si>
  <si>
    <t>Proyectar los actos administrativos que resuelven los recursos de reposición y solicitudes de revocatoria directa que se presentan contra las resoluciones de liquidación de tasa</t>
  </si>
  <si>
    <t>TS05</t>
  </si>
  <si>
    <t>Actos administrativos que resuelven los recursos de reposición y solicitudes presentadas contra las resoluciones de liquidación de tasa.</t>
  </si>
  <si>
    <t>No. Actos administrativos que resuelven recursos y solicitudes de liquidación de tasa entregados para firma de la Secretaria General / No. de recursos y solicitudes de liquidación de tasa remitidas dentro del periodo a reportar.</t>
  </si>
  <si>
    <t>80%
(23)</t>
  </si>
  <si>
    <t>Proyectar actos administrativos que resuelven los recursos de reposicón, apelación y queja</t>
  </si>
  <si>
    <t>Proyectar dentro de los términos de ley, las respuestas a las solicitudes y derechos de petición  recibidos que sean competencia del grupo de conceptos de la Oficina Asesora Jurídica</t>
  </si>
  <si>
    <t>AJ02</t>
  </si>
  <si>
    <t xml:space="preserve">Porcentaje de conceptos, solicitudes y derechos de petición tramitados </t>
  </si>
  <si>
    <t xml:space="preserve">Número de conceptos, derechos de petición y solicitudes tramitados  en el trimestre / Número de conceptos, derechos de petición y solicitudes recibidas  en el trimestre sujetos a los términos de ley. </t>
  </si>
  <si>
    <t>70%
(423)</t>
  </si>
  <si>
    <t>70%
A demanda</t>
  </si>
  <si>
    <t>Proyectar y socializar los conceptos jurídicos emitidos por la entidad.</t>
  </si>
  <si>
    <t>Realizar actividades tendientes a la consolidación y publicación del boletín jurídico</t>
  </si>
  <si>
    <t>AJ03</t>
  </si>
  <si>
    <t>Publicación trimestral del boletín jurídico en la página web de la Entidad</t>
  </si>
  <si>
    <t>Número de boletines publicados en el periodo</t>
  </si>
  <si>
    <t xml:space="preserve">Elaborar demandas, contestaciones y ejercer la actividad procesal </t>
  </si>
  <si>
    <t>JE01</t>
  </si>
  <si>
    <t>Porcentaje de acciones contencioso administrativas y ordinarias trámitadas dentro de los términos de ley</t>
  </si>
  <si>
    <t>Número de acciones contencioso administrativas y ordinarias tramitadas dentro de los términos de ley en el periodo/Total de acciones contencioso administrativas y ordinarias recibidas para trámite en el periodo</t>
  </si>
  <si>
    <t>100%
446</t>
  </si>
  <si>
    <t>Ejercer la representación judicial y extrajudicial. Actualizar las bases de datos de los procesos</t>
  </si>
  <si>
    <t>Someter los asuntos de competencia al Comité de Conciliación</t>
  </si>
  <si>
    <t>JE02</t>
  </si>
  <si>
    <t>Porcentaje solicitudes de conciliaciones presentadas al Comité de Conciliación</t>
  </si>
  <si>
    <t xml:space="preserve">Número de solicitudes de conciliaciones presentadas ante el Comité de conciliación en el periodo/Número de solicitudes de conciliaciones recibidas 15 días calendario antes de la última fecha programada para realizar el Comité de conciliación en el periodo.   </t>
  </si>
  <si>
    <t>100%
325</t>
  </si>
  <si>
    <t>Medir la  tasa de éxito procesal.</t>
  </si>
  <si>
    <t>JE03</t>
  </si>
  <si>
    <t>Porcentaje de sentencias favorables a la Superintendencia Nacional de Salud</t>
  </si>
  <si>
    <t xml:space="preserve">Número de sentencias a favor de la Superintendencia Nacional de Salud notificadas en el periodo / Número de sentencias expedidas en el periodo   </t>
  </si>
  <si>
    <t xml:space="preserve">50%
A demanda </t>
  </si>
  <si>
    <t>Realizar seguimiento y control a los procesos judiciales y extrajudiciales</t>
  </si>
  <si>
    <t>Ejecutar las actividades plasmadas en el plan de acción de (FURAG y Autodiagnóstico de MIPG), correspondiente a la política de "Defensa Jurídica"</t>
  </si>
  <si>
    <t>JE04</t>
  </si>
  <si>
    <t>Actividades ejecutadas en el plan de acción de MIPG de la política de Defensa Jurídica</t>
  </si>
  <si>
    <t>Número de actividades ejecutadas en el plan de acción de MIPG de la política de Defensa Jurídica</t>
  </si>
  <si>
    <t>Ejecutar los procesos administrativos y técnicos, necesarios para la implementación de políticas, criterios y directrices jurídicas institucionales.</t>
  </si>
  <si>
    <t>Adelantar los procesos de intervención forzosa administrativa aplicando mecanismos de seguimiento a los agentes liquidadores y contralores y realizar inspección, vigilancia y control a las liquidaciones no ordenadas por la Superintendencia Nacional de Salud  con el fin de proteger los derechos de los afiliados y usuarios.</t>
  </si>
  <si>
    <t>Realizar seguimiento a la actividad de los liquidadores designados por la
Superintendencia Nacional de Salud velando por el cumplimiento de los principios y
normas que rigen los procesos liquidatarios, la conformidad de sus actos con los principios de la función administrativa y la rendición de cuentas.</t>
  </si>
  <si>
    <t>ME03</t>
  </si>
  <si>
    <r>
      <t xml:space="preserve">Porcentaje de </t>
    </r>
    <r>
      <rPr>
        <b/>
        <sz val="9"/>
        <color theme="1"/>
        <rFont val="Arial"/>
        <family val="2"/>
      </rPr>
      <t>vigilados en proceso de liquidación</t>
    </r>
    <r>
      <rPr>
        <sz val="9"/>
        <color theme="1"/>
        <rFont val="Arial"/>
        <family val="2"/>
      </rPr>
      <t xml:space="preserve"> que evidencian reporte  y seguimiento del equipo técnico de la Superintendencia</t>
    </r>
  </si>
  <si>
    <r>
      <t xml:space="preserve">Número de </t>
    </r>
    <r>
      <rPr>
        <b/>
        <sz val="9"/>
        <color theme="1"/>
        <rFont val="Arial"/>
        <family val="2"/>
      </rPr>
      <t xml:space="preserve">vigilados en proceso de liquidación </t>
    </r>
    <r>
      <rPr>
        <sz val="9"/>
        <color theme="1"/>
        <rFont val="Arial"/>
        <family val="2"/>
      </rPr>
      <t>que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evidencian reporte  y seguimiento del equipo técnico de la Superintendencia 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 xml:space="preserve"> Numero total de </t>
    </r>
    <r>
      <rPr>
        <b/>
        <sz val="9"/>
        <color theme="1"/>
        <rFont val="Arial"/>
        <family val="2"/>
      </rPr>
      <t xml:space="preserve">vigilados en proceso de liquidación </t>
    </r>
    <r>
      <rPr>
        <sz val="9"/>
        <color theme="1"/>
        <rFont val="Arial"/>
        <family val="2"/>
      </rPr>
      <t>*100</t>
    </r>
  </si>
  <si>
    <t>Realizar seguimiento a la actividad de los contralores y liquidadores de acuerdo con el Estatuto Orgánico del Sistema Financiero y lo establecido en las disposiciones normativas que regulan la materia.</t>
  </si>
  <si>
    <t>Realizar seguimiento a las entidades bajo acción o medida especial, y a la gestión de los agentes liquidadores y contralores designados por la Superintendencia Nacional de Salud a través de auditorias o visitas.</t>
  </si>
  <si>
    <t>AI07</t>
  </si>
  <si>
    <r>
      <t xml:space="preserve">Visitas  realizadas a los </t>
    </r>
    <r>
      <rPr>
        <b/>
        <sz val="9"/>
        <color theme="1"/>
        <rFont val="Arial"/>
        <family val="2"/>
      </rPr>
      <t>vigilados en proceso de liquidación</t>
    </r>
  </si>
  <si>
    <r>
      <t xml:space="preserve">Número de visitas generadas por la adopción, seguimiento y monitoreo a </t>
    </r>
    <r>
      <rPr>
        <b/>
        <sz val="9"/>
        <color theme="1"/>
        <rFont val="Arial"/>
        <family val="2"/>
      </rPr>
      <t>vigilados en proceso de liquidación</t>
    </r>
    <r>
      <rPr>
        <sz val="9"/>
        <color theme="1"/>
        <rFont val="Arial"/>
        <family val="2"/>
      </rPr>
      <t xml:space="preserve">  en el periodo</t>
    </r>
  </si>
  <si>
    <t>Adelantar los procesos de intervención forzosa administrativa aplicando mecanismos de seguimiento a los agentes liquidadores y contralores y realizar inspección, vigilancia y control a las liquidaciones no ordenadas por la Superintendencia Nacional de Salud con el fin de proteger los derechos de los afiliados y recursos del sector salud.</t>
  </si>
  <si>
    <t xml:space="preserve">Auditorias y visitas Inspectivas </t>
  </si>
  <si>
    <t>Auditorias y visitas Inspectivas realizadas</t>
  </si>
  <si>
    <t>Realizar seguimiento a las entidades bajo acción o medida especial, y a la gestión de los agentes interventores, liquidadores y contralores designados por la Superintendencia Nacional de Salud.</t>
  </si>
  <si>
    <t>ME06</t>
  </si>
  <si>
    <t>Número de documentos radicados al Comité de Medidas Especiales</t>
  </si>
  <si>
    <t>ME13</t>
  </si>
  <si>
    <t>Entidades en intervención forzosa administrativa para liquidar</t>
  </si>
  <si>
    <t>Número de entidades en intervención forzosa administrativa para liquidar</t>
  </si>
  <si>
    <t xml:space="preserve">
 (a demanda)</t>
  </si>
  <si>
    <t>Realizar eventos de difusión,  socialización y capacitación,  relacionados con las competencias de la Oficina de Liquidaciones</t>
  </si>
  <si>
    <t>ME16</t>
  </si>
  <si>
    <r>
      <t xml:space="preserve">Eventos de difusión, socialización y capacitación realizados en relación con </t>
    </r>
    <r>
      <rPr>
        <b/>
        <sz val="9"/>
        <color theme="1"/>
        <rFont val="Arial"/>
        <family val="2"/>
      </rPr>
      <t xml:space="preserve">los vigilados en proceso de liquidación </t>
    </r>
    <r>
      <rPr>
        <sz val="9"/>
        <color theme="1"/>
        <rFont val="Arial"/>
        <family val="2"/>
      </rPr>
      <t xml:space="preserve">de la Superintendencia Nacional de Salud </t>
    </r>
  </si>
  <si>
    <t>ME19</t>
  </si>
  <si>
    <r>
      <t xml:space="preserve">Actualizaciones  a la información publicada en formato datos abiertos, sobre </t>
    </r>
    <r>
      <rPr>
        <b/>
        <sz val="9"/>
        <color theme="1"/>
        <rFont val="Arial"/>
        <family val="2"/>
      </rPr>
      <t>los vigilados en proceso de liquidación o liquidados sujetos de seguimiento</t>
    </r>
    <r>
      <rPr>
        <sz val="9"/>
        <color theme="1"/>
        <rFont val="Arial"/>
        <family val="2"/>
      </rPr>
      <t xml:space="preserve"> por parte de la Delegada para las Medidas Especiales</t>
    </r>
  </si>
  <si>
    <r>
      <t xml:space="preserve">Número de actualizaciones realizadas a la información publicada en formato datos abiertos,  sobre </t>
    </r>
    <r>
      <rPr>
        <b/>
        <sz val="9"/>
        <color theme="1"/>
        <rFont val="Arial"/>
        <family val="2"/>
      </rPr>
      <t>los vigilados en proceso de liquidación o liquidados sujetos de seguimiento</t>
    </r>
    <r>
      <rPr>
        <sz val="9"/>
        <color theme="1"/>
        <rFont val="Arial"/>
        <family val="2"/>
      </rPr>
      <t xml:space="preserve"> por parte de la Delegada para las Medidas Especiales</t>
    </r>
  </si>
  <si>
    <t>Identificación y Seguimiento de Liquidaciones no ordenada por la Superintendencia Nacional de Salud</t>
  </si>
  <si>
    <t>Realizar seguimiento a las entidades que se encuentren en liquidacion no ordenada por la Superintendencia Nacional de Salud</t>
  </si>
  <si>
    <t>LV01</t>
  </si>
  <si>
    <t xml:space="preserve">Porcentaje de Entidades en liquidación no ordenada por la Superintendencia Nacional de Salud que han reportado entrega de historias clínicas. </t>
  </si>
  <si>
    <t xml:space="preserve">PENDIENTE POR ESTABLECER DEBIDO A LA TERMINACION DEL SISTEMA FENIX POR CAMBIO AL NUEVO SISTEMA DE VALIDACION Y CARGUE DE INFORMACION ( GÉNESIS). </t>
  </si>
  <si>
    <t xml:space="preserve">Formular y socializar los Planes Institucionales (Plan Estratégico Institucional y Desarrollo Administrativo, Plan Anual de Gestión, Plan Anticorrupción y de Atención al Ciudadano 2022). </t>
  </si>
  <si>
    <t>PI01</t>
  </si>
  <si>
    <t xml:space="preserve">Planes  institucionales  formulados y socializados  </t>
  </si>
  <si>
    <t xml:space="preserve">Número  de Planes  institucionales  formulados y socializados  </t>
  </si>
  <si>
    <t xml:space="preserve">
Ejecutar actividades para socializar la plataforma estratégica institucional y planes institucionales</t>
  </si>
  <si>
    <t>C-1999-0300-11-0-1999055-02</t>
  </si>
  <si>
    <t xml:space="preserve">Elaborar informes de seguimiento a los planes Estratégicos Institucionales.  </t>
  </si>
  <si>
    <t>PI03</t>
  </si>
  <si>
    <t xml:space="preserve">Informes de seguimiento a Planes institucionales </t>
  </si>
  <si>
    <t>Número de Informes de seguimiento a Planes institucionales</t>
  </si>
  <si>
    <t xml:space="preserve">Ejecutar cronograma de actividades para la implementación de las políticas de Planeación Institucional y  Seguimiento y Evaluación del Desempeño Institucional del Modelo Integrado de Planeación- MIPG </t>
  </si>
  <si>
    <t>PI04</t>
  </si>
  <si>
    <t>Actividades ejecutadas en el plan de acción de MIPG de las políticas  "Planeación Institucional, Seguimiento y evaluación del desempeño institucional"</t>
  </si>
  <si>
    <t>Número de actividades ejecutadas en el plan de acción de MIPG de las políticas "Planeación Institucional, Seguimiento y evaluación del desempeño institucional"</t>
  </si>
  <si>
    <t>Realizar asistencia técnica y asesoría para la formulación, actualización, implementación de la plataforma estratégica y planes institucionales</t>
  </si>
  <si>
    <t>Validar y realizar seguimiento al Cumplimiento en el reporte de indicadores y compromisos de cada dependencia (Situacional)</t>
  </si>
  <si>
    <t>PI05</t>
  </si>
  <si>
    <t>Cumplimiento en el reporte de indicadores y compromisos de cada dependencia (PND, tableros de control y Ejes Estratégicos)</t>
  </si>
  <si>
    <t>Número de reportes de indicadores y compromisos de cada dependencia (PND, tableros de control y Ejes Estratégicos)</t>
  </si>
  <si>
    <t>Fortalecimiento Organizacional y Simplificación de Procesos</t>
  </si>
  <si>
    <t xml:space="preserve">Ejecutar cronograma de actividades para la sostenibilidad del Sistema Integrado de Gestión en transición al Modelo Integrado de Planeación- MIPG. </t>
  </si>
  <si>
    <t>AS01</t>
  </si>
  <si>
    <t xml:space="preserve">Actividades realizadas y acciones de fortalecimiento evaluadas para la sostenibilidad del Sistema Integrado de Gestión </t>
  </si>
  <si>
    <t xml:space="preserve">Número de actividades realizadas  para la sostenibilidad del sistema Integrado de Gestión </t>
  </si>
  <si>
    <t xml:space="preserve">Ejecutar cronograma de actividades para la implementación de la política de Fortalecimiento Organizacional y Simplificación de Procesos del Modelo Integrado de Planeación- MIPG </t>
  </si>
  <si>
    <t>AS08</t>
  </si>
  <si>
    <t>Actividades ejecutadas en el plan de acción de MIPG "Fortalecimiento Organizacional y Simplificación de Procesos"</t>
  </si>
  <si>
    <t>Número de actividades ejecutadas en el plan de acción de MIPG "Fortalecimiento Organizacional y Simplificación de Procesos"</t>
  </si>
  <si>
    <t>Consolidación del Sistema Integrado de Planeación y Gestión de la Supersalud a nivel nacional</t>
  </si>
  <si>
    <t xml:space="preserve">Realizar actividades para promover y posicionar el sistema integrado de gestión </t>
  </si>
  <si>
    <t xml:space="preserve">
C-1999-0300-11-0-1999061-02
</t>
  </si>
  <si>
    <t xml:space="preserve">Ejecutar cronograma de actividades para la implementación de la política de Control Interno del Modelo Integrado de Planeación- MIPG </t>
  </si>
  <si>
    <t>AS07</t>
  </si>
  <si>
    <t>Actividades ejecutadas en el plan de acción de MIPG "Control interno".</t>
  </si>
  <si>
    <t>Número de actividades ejecutadas en el plan de acción de MIPG  "Control interno".</t>
  </si>
  <si>
    <t>Ejecutar el cronograma del proyecto Reingeniería de Procesos para el fortalecimiento institucional</t>
  </si>
  <si>
    <t>AS02</t>
  </si>
  <si>
    <t xml:space="preserve">Actividades ejecutadas del cronograma del proyecto de Reingeniería de procesos  </t>
  </si>
  <si>
    <t>Número de actividades realizadas para  la ejecución del proyecto de Reingeniería</t>
  </si>
  <si>
    <t xml:space="preserve">Ejecutar el programa de Auditorias Internas del Sistema Integrado de Gestión - SIG </t>
  </si>
  <si>
    <t>AS10</t>
  </si>
  <si>
    <t>Auditorias Internas del Sistema Integrado de Gestión - SIG  realizadas</t>
  </si>
  <si>
    <t>Número de Auditorias Internas del Sistema Integrado de Gestión - SIG  realizadas</t>
  </si>
  <si>
    <t>Implementar y mantener actualizado los componentes del Sistema Sintegrado de Gestión</t>
  </si>
  <si>
    <t>Realizar preauditorias y auditorias a los componentes del Sistema Integrado de Gestión</t>
  </si>
  <si>
    <t>Elaborar y publicar informes de seguimiento frente a la ejecución de los proyectos de inversión</t>
  </si>
  <si>
    <t xml:space="preserve">Informes de seguimiento de ejecución de los proyectos de inversión elaborados y publicados dentro de los primeros 12 días de cada mes </t>
  </si>
  <si>
    <t xml:space="preserve">Número de informes de seguimiento de ejecución de los proyectos de inversión elaborados y publicados dentro de los primeros 12 días de cada mes </t>
  </si>
  <si>
    <t>Realizar seguimiento a la ejecución del presupuesto de inversión de la entidad</t>
  </si>
  <si>
    <t xml:space="preserve">Porcentaje de ejecución del presupuesto de inversión </t>
  </si>
  <si>
    <t>(Compromisos_presupuesto de inversión / Apropiación final_presupuesto de inversión)*100</t>
  </si>
  <si>
    <t>Cronograma de actividades para la programación presupuestal, ejecución y seguimiento a los proyectos de inversión</t>
  </si>
  <si>
    <t>Actividades ejecutas del cronograma de actividades para la programación presupuestal, ejecución y seguimiento a los proyectos de inversión</t>
  </si>
  <si>
    <t>Número de actividades ejecutadas del cronograma de actividades para la programación presupuestal, ejecución y seguimiento a los proyectos de inversión</t>
  </si>
  <si>
    <t>Evaluar las campañas y mensajes de comunicación interna de acuerdo con la muestra seleccionada</t>
  </si>
  <si>
    <t>CI04</t>
  </si>
  <si>
    <t>Porcentaje de visualizaciones de los contenidos emitidos en la comunicación interna</t>
  </si>
  <si>
    <t xml:space="preserve">Número de visualizaciones de los contenidos emitidos en la comunicación interna / Número de contenidos de información socializada. </t>
  </si>
  <si>
    <t>60%
A demanda</t>
  </si>
  <si>
    <t>Realizar encuesta de percepción de la comunicación interna ( mensajes, campañas, videos, notas, piezas gráficas, entrevistas)</t>
  </si>
  <si>
    <t>CI05</t>
  </si>
  <si>
    <t>Encuestas de satisfacción de la comunicación  interna</t>
  </si>
  <si>
    <t xml:space="preserve">Numero de encuestas con resultado satisfactorio de la comunicación  interna realizadas </t>
  </si>
  <si>
    <t>Realizar seguimiento a través de la  herramienta metodológica del comportamiento de los canales digitales de la entidad</t>
  </si>
  <si>
    <t>CI01</t>
  </si>
  <si>
    <t>Informes de seguimiento sobre el comportamiento de canales digitales elaborados.</t>
  </si>
  <si>
    <t>Número de informes de seguimiento sobre el comportamiento de canales digitales elaborados.</t>
  </si>
  <si>
    <t>Mejoramiento del conocimiento de los grupos de interés de las acciones de IVC de la Supersalud y la normatividad y disposiciones del SGSSS nacional</t>
  </si>
  <si>
    <t>Producir y difundir las piezas y mensajes de comunicación/ Adquirir la impresión de material gráfico</t>
  </si>
  <si>
    <t>C- 1903-0300-5</t>
  </si>
  <si>
    <t>Realizar actividades de relacionamiento con los medios de comunicación para mostrar la gestión institucional</t>
  </si>
  <si>
    <t>CI02</t>
  </si>
  <si>
    <t xml:space="preserve">Apariciones del Superintendente Nacional de Salud en los medios de comunicación </t>
  </si>
  <si>
    <t>Número de apariciones orgánicas realizadas</t>
  </si>
  <si>
    <t xml:space="preserve">Realizar Audiencia Pública de Rendición de Cuentas </t>
  </si>
  <si>
    <t>CI03</t>
  </si>
  <si>
    <t xml:space="preserve">Audiencia Pública de Rendición de Cuentas </t>
  </si>
  <si>
    <t>Número de Audiencia Pública de Rendición de Cuentas realizada</t>
  </si>
  <si>
    <t>Realizar la Rendición de Cuentas a la Ciudadanía</t>
  </si>
  <si>
    <t>Paz, justicia e instituciones sólidas</t>
  </si>
  <si>
    <t xml:space="preserve">Control Interno </t>
  </si>
  <si>
    <t>Auditorias Internas de Gestión</t>
  </si>
  <si>
    <t>Ejecutar Programa Anual de Auditorías Intenas de Gestión</t>
  </si>
  <si>
    <t>IG01</t>
  </si>
  <si>
    <t>Auditorias realizadas de acuerdo al  Programa Anual de Auditorias</t>
  </si>
  <si>
    <t>Número de auditorías realizadas en el periodo de acuerdo al programa anual de auditorías.</t>
  </si>
  <si>
    <t>Numérico</t>
  </si>
  <si>
    <t>Seguimientos a la Gestión Institucional</t>
  </si>
  <si>
    <t>Ejecutar Programa Anual de Seguimientos a la Gestión Institucional</t>
  </si>
  <si>
    <t>GI01</t>
  </si>
  <si>
    <t>Seguimientos y evaluaciones efectuadas al control institucional</t>
  </si>
  <si>
    <t>Número de seguimientos y evaluaciones realizadas oportunamente dentro de las fechas programadas en el periodo.</t>
  </si>
  <si>
    <t>GI02</t>
  </si>
  <si>
    <t xml:space="preserve">Fortalecimiento de competencias </t>
  </si>
  <si>
    <t>Ejecutar  el Cronograma del Plan Institucional de Capacitación- PIC ( Componente de Gestión del Desarrollo)</t>
  </si>
  <si>
    <t>FC01</t>
  </si>
  <si>
    <t>Porcentaje acumulado de avance en la ejecución del Plan institucional de capacitación</t>
  </si>
  <si>
    <t>(Número de actividades ejecutadas en el período / Número de actividades programadas en el cronograma del Plan institucional de capacitación)*100</t>
  </si>
  <si>
    <t>100% 
(48)</t>
  </si>
  <si>
    <t>100% (48)</t>
  </si>
  <si>
    <t>4% (2)</t>
  </si>
  <si>
    <t>8% (4)</t>
  </si>
  <si>
    <t>10% (5)</t>
  </si>
  <si>
    <t>Bienestar social estimulos e incentivos</t>
  </si>
  <si>
    <t>Ejecutar  el Cronograma del Plan de bienestar social y estímulos (Componente Gestión de la Relaciones Humanas)</t>
  </si>
  <si>
    <t>BE01</t>
  </si>
  <si>
    <t xml:space="preserve">Porcentaje acumulado de avance en la ejecución del Plan de bienestar social y estímulos </t>
  </si>
  <si>
    <t>(Número de actividades ejecutadas en el período / Número de actividades programadas en el cronograma del Plan de bienestar social y estímulos)*100</t>
  </si>
  <si>
    <t>100%
(97)</t>
  </si>
  <si>
    <t>100% (97)</t>
  </si>
  <si>
    <t>18% (17)</t>
  </si>
  <si>
    <t>45% (44)</t>
  </si>
  <si>
    <t>72% (70)</t>
  </si>
  <si>
    <t>Gestión del sistema de seguridad y salud en el tarbajo</t>
  </si>
  <si>
    <t>Ejecutar  el Cronograma del plan Anual de Seguridad y salud en el Trabajo - SST (Componente de Gestión de las Relaciones Humanas)</t>
  </si>
  <si>
    <t>ST01</t>
  </si>
  <si>
    <t>Porcentaje acumulado de avance en la ejecución del Plan anual de Seguridad y Salud en el Trabajo</t>
  </si>
  <si>
    <t>(Número de actividades ejecutadas en el periodo / Número de actividades programadas en el cronograma del Plan anual de Seguridad y Salud en el Trabajo) *100</t>
  </si>
  <si>
    <t>100% 
(156)</t>
  </si>
  <si>
    <t>100% (94)</t>
  </si>
  <si>
    <t>27% (25)</t>
  </si>
  <si>
    <t>50% (47)</t>
  </si>
  <si>
    <t>71% (67)</t>
  </si>
  <si>
    <t xml:space="preserve">Administración de personal </t>
  </si>
  <si>
    <t>Ejecutar el cronograma para la implementación de la Política de integridad desde el componente #6 del PAAC 2021 ( Componente de Gestión de las Relaciones Humanas)</t>
  </si>
  <si>
    <t>AP02</t>
  </si>
  <si>
    <t>Porcentaje acumulado de avance en la ejecución del cronograma para la implementación de la  política de integridad</t>
  </si>
  <si>
    <t>(Número de actividades ejecutadas en el periodo / Número de actividades programadas en el cronograma para la implementación de la  política de integridad)*100</t>
  </si>
  <si>
    <t>100% 
(14)</t>
  </si>
  <si>
    <t>100% (13)</t>
  </si>
  <si>
    <t>23% (3)</t>
  </si>
  <si>
    <t>46% (6)</t>
  </si>
  <si>
    <t>69% (9)</t>
  </si>
  <si>
    <t>Ejecutar el cronograma  para la Implementación de la Política de Talento Humano -MIPG. , desde el PETH. (Modelo Integral de la Gestión de Personas)</t>
  </si>
  <si>
    <t>AP03</t>
  </si>
  <si>
    <t xml:space="preserve">Porcentaje acumulado de avance en la ejecución del cronograma para la Implementación de la Política de Talento Humano -MIPG. </t>
  </si>
  <si>
    <t>(Número de actividades ejecutadas en el período / Número de actividades programadas en el  cronograma para la Implementación de la Política de Talento Humano -MIPG en el periodo)*100</t>
  </si>
  <si>
    <t>100%
 (63)</t>
  </si>
  <si>
    <t>100% (61)</t>
  </si>
  <si>
    <t>18% (12)</t>
  </si>
  <si>
    <t>46% (30)</t>
  </si>
  <si>
    <t>65% (42)</t>
  </si>
  <si>
    <t>100% (65)</t>
  </si>
  <si>
    <t>Realizar el seguimiento a la Gestión Contractual.</t>
  </si>
  <si>
    <t>PC04</t>
  </si>
  <si>
    <t>Seguimientos a la Gestión Contractual realizados</t>
  </si>
  <si>
    <t>Número de seguimientos a la Gestión Contractual realizados.</t>
  </si>
  <si>
    <t>Celebrar los contratos y/o convenios previstos en el Plan Anual de Adquisiciones a través de la plataformas de contratación pública de SECOP II</t>
  </si>
  <si>
    <t>PC02</t>
  </si>
  <si>
    <t>Porcentaje de avance en Contratos celebrados</t>
  </si>
  <si>
    <t>Número de contratos celebrados / Número de solicitudes previstas en el Plan Anual de Adquisiciones radicadas por las dependencias</t>
  </si>
  <si>
    <t>100% (342)</t>
  </si>
  <si>
    <t>Tramitar las modificaciones contractuales radicadas</t>
  </si>
  <si>
    <t>PC03</t>
  </si>
  <si>
    <t>Porcentaje de modificaciones contractuales  celebradas</t>
  </si>
  <si>
    <t>Número de modificaciones contractuales celebradas   /Número de modificaciones contractuales radicadas</t>
  </si>
  <si>
    <t xml:space="preserve">
Trimestral</t>
  </si>
  <si>
    <t>100% (299)</t>
  </si>
  <si>
    <t>Elaborar las liquidaciones para trámite de suscripción</t>
  </si>
  <si>
    <t>Nuevo</t>
  </si>
  <si>
    <t>Porcentaje de liquidaciones elaboradas</t>
  </si>
  <si>
    <t>Número de liquidaciones elaboradas /Número de liquidaciones radicadas</t>
  </si>
  <si>
    <t>Estudios previos elaborados</t>
  </si>
  <si>
    <t>Porcentaje de estudios previos elaborados</t>
  </si>
  <si>
    <t>Número de estudios previoselaborados de la programación en PAA del semestre /Número procesos estimados en PAA para publicación en el semestre.</t>
  </si>
  <si>
    <t>Notificar los actos administrativos producidos por la Entidad</t>
  </si>
  <si>
    <t>GD01</t>
  </si>
  <si>
    <t>Porcentaje de actos administrativos con actuaciones de notificación</t>
  </si>
  <si>
    <t>Total de actos administrativos de notificación o comunicación  gestionados en el periodo/ Total de actos administrativos recibidos para notificar  o comunicar en el periodo</t>
  </si>
  <si>
    <t>100% (11201)</t>
  </si>
  <si>
    <t xml:space="preserve">Tramitar las notificaciones o comunicaciones ordenados por medios electrónicos </t>
  </si>
  <si>
    <t>GD14</t>
  </si>
  <si>
    <t>Porcentaje de actos administrativos con orden de notificación por medios electrónicos</t>
  </si>
  <si>
    <t>Total de actos administrativos ordenados por medios  electrónicos en el periodo / Total de actos administrativos ordenados para notificar o comunicar en el periodo</t>
  </si>
  <si>
    <t>94% (8728)</t>
  </si>
  <si>
    <t>85%
A demanda</t>
  </si>
  <si>
    <t>Realizar campañas dirigidas a los grupos de valor para fortalecer el uso de medios electrónicos y la notificación electrónica</t>
  </si>
  <si>
    <t>GD15</t>
  </si>
  <si>
    <t>Campañas realizadas para fortalecer el uso de medios electrónicos y la notificación electrónica</t>
  </si>
  <si>
    <t>Número de Campañas realizadas en el periodo</t>
  </si>
  <si>
    <t>Realizar acciones con el fin de incrementar el uso de medios electrónicos y el número de notificaciones electrónicas en el trámite de notificación.</t>
  </si>
  <si>
    <t>GD16</t>
  </si>
  <si>
    <t>Acciones realizadas con el fin de incrementar el uso de medios electrónicos y el número de notificaciones electrónicas en el trámite de notificación.</t>
  </si>
  <si>
    <t xml:space="preserve">Número de acciones realizadas con el fin de incrementar tanto el uso de medios electrónicos como el número de autorizaciones de notificación electrónica en el trámite de notificación. </t>
  </si>
  <si>
    <t>Capacitar a los Gestores  de la Superintendencia sobre el proceso de notificación (Personal - Electrónica), con el fin de que sirvan de multiplicadores de este proceso.</t>
  </si>
  <si>
    <t>GD17</t>
  </si>
  <si>
    <t>Capacitación a los Gestores de la Superintendencia Nacional de Salud en el proceso de la Notificación.</t>
  </si>
  <si>
    <t>Número de capacitaciones realizadas a los enlaces de Notificaciones de las diferentes dependencias en el proceso de Notificación.</t>
  </si>
  <si>
    <t>1</t>
  </si>
  <si>
    <t>Tablero Estratégico PEIDA: Profundizar esfuerzos para aumentar el número de vigilados que son notificados electrónicamente</t>
  </si>
  <si>
    <t>GD13</t>
  </si>
  <si>
    <t>Proporción de notificaciones electrónicas</t>
  </si>
  <si>
    <t>(Número total de actos administrativos tramitados de forma electrónica / actos administrativos recibidos para notificar o comunicar) *100</t>
  </si>
  <si>
    <t>96%
A demanda</t>
  </si>
  <si>
    <t>GD18</t>
  </si>
  <si>
    <t xml:space="preserve">Vigilados que aceptaron notificación electrónica </t>
  </si>
  <si>
    <t>Cuenta del número de vigilados que aceptaron notificación electrónica</t>
  </si>
  <si>
    <t>11150 (acumulativo)</t>
  </si>
  <si>
    <t>11080</t>
  </si>
  <si>
    <t>11100</t>
  </si>
  <si>
    <t>11130</t>
  </si>
  <si>
    <t>Disminuir el porcentaje de error en el direccionamiento de los documentos de entrada radicados a las dependencias respecto al promedio del año  inmediatamente anterior (Línea base)</t>
  </si>
  <si>
    <t>GD02</t>
  </si>
  <si>
    <t>Porcentaje de error en el direccionamiento de los documentos de entrada radicados a las dependencias..</t>
  </si>
  <si>
    <t>Número de documentos de entrada con error en el direccionamiento durante el periodo /Total documentos de entrada radicados en el periodo</t>
  </si>
  <si>
    <t>Disminuir el porcentaje de error de documentos digitalizados con cumplimiento de las características de calidad, respecto al promedio del año inmediatamente anterior (Línea Base)</t>
  </si>
  <si>
    <t>GD03</t>
  </si>
  <si>
    <t xml:space="preserve">Porcentaje de error en la digitalización de documentos. </t>
  </si>
  <si>
    <t>Número de documentos con error en la digitalización y cargue al sistema durante el periodo  / Número Total de documentos digitalizados durante el periodo.</t>
  </si>
  <si>
    <t xml:space="preserve">Establecer mesas de trabajo con el operador de mensajería expresa para verificar la oportunidad en la entrega de las comunicaciones y así establecer lineamientos de mejora </t>
  </si>
  <si>
    <t>GD19</t>
  </si>
  <si>
    <t>Número de mesas de trabajo realizadas con el operador de mensajería expresa para verificar la oportunidad en la entrega de las comunicaciones</t>
  </si>
  <si>
    <t>Número de mesas de trabajo realizadas</t>
  </si>
  <si>
    <t xml:space="preserve">Formular y ejecutar el Plan de Implementación de la Política de Gestión Documental 2022 según MIPG </t>
  </si>
  <si>
    <t>GD05</t>
  </si>
  <si>
    <t xml:space="preserve">Porcentaje acumulado de avance en la ejecución del Plan de Implementación de la Política de Gestión Documental </t>
  </si>
  <si>
    <t>(Número de actividades ejecutadas en el Plan de implementación de la política de Gestión Documental en el 2021/Número de actividades formuladas a ejecutar en el período en el Plan de implementación de la política de Gestión Documental en el 2021)*100</t>
  </si>
  <si>
    <t>37% (18)</t>
  </si>
  <si>
    <t>63% (31)</t>
  </si>
  <si>
    <t>100% (49)</t>
  </si>
  <si>
    <t>Implementar el despliegue del Modelo de Gestión Documental y Administración de Archivo -MGDA-.</t>
  </si>
  <si>
    <t>nuevo</t>
  </si>
  <si>
    <t>Informes del Despliegue del Modelo de Gestión Documental y Administración de Archivo -MGDA-.</t>
  </si>
  <si>
    <t>Número de informes del Despliegue del MGDA elaborado y presentado a la Dirección Administrativa</t>
  </si>
  <si>
    <t>Realizar campañas de sensibilización acerca del cuidado de los bienes de la entidad a cargo de funcionarios y contratistas.</t>
  </si>
  <si>
    <t>AB02</t>
  </si>
  <si>
    <t>Campañas de sensibilización acerca del cuidado de los bienes de la entidad a cargo de funcionarios y contratistas.</t>
  </si>
  <si>
    <t xml:space="preserve">Número de Campañas de sensibilización realizadas </t>
  </si>
  <si>
    <t>Realizar campañas de socialización sobre el manejo del aplicativo de control de activos denominado “ApliCa”.</t>
  </si>
  <si>
    <t>AB03</t>
  </si>
  <si>
    <t>Campañas de socialización sobre el manejo del aplicativo de control de activos denominado “ApliCa”.</t>
  </si>
  <si>
    <t xml:space="preserve">Número de Campañas de socialización realizadas </t>
  </si>
  <si>
    <t>Realizar el control y seguimiento a la atención oportuna de los requerimientos en temas de suministro y  mantenimiento de bienes y servicios generales solicitados a la Mesa de Ayuda de Recursos Físicos.</t>
  </si>
  <si>
    <t>SG01</t>
  </si>
  <si>
    <t>Porcentaje de cumplimiento a la atención oportuna de los requerimientos en temas de suministro y  mantenimiento de bienes y servicios generales solicitados a la Mesa de Ayuda de Recursos Físicos</t>
  </si>
  <si>
    <t>Número de requerimientos atendidos oportunamente /Número de solicitudes realizadas por las áreas</t>
  </si>
  <si>
    <t>Gestión con Valores para Resultados (Gestión ambiental para el buen uso de los recursos públicos )</t>
  </si>
  <si>
    <t xml:space="preserve">Formular y ejecutar el Cronograma del Subsistema de Gestión Ambiental </t>
  </si>
  <si>
    <t>AS05</t>
  </si>
  <si>
    <t>Porcentaje acumulado de avance en la ejecución del cronograma del Subsistema de Gestión Ambiental-SGA</t>
  </si>
  <si>
    <t>(Número de actividades ejecutadas del cronograma del Subsistema de Gestión Ambiental - SGA/Número de actividades programadas del cronograma del Subsistema de Gestión Ambiental - SGA)*100</t>
  </si>
  <si>
    <t>18% (16)</t>
  </si>
  <si>
    <t>48% (42)</t>
  </si>
  <si>
    <t>70% (62)</t>
  </si>
  <si>
    <t>100% (88)</t>
  </si>
  <si>
    <t>C-1999-0300-11-0-1999061-02</t>
  </si>
  <si>
    <t xml:space="preserve">Realizar preauditorias y auditorias a los componentes del Sistema Integrado de Gestión. </t>
  </si>
  <si>
    <t xml:space="preserve">Gestión Presupuestal
</t>
  </si>
  <si>
    <t xml:space="preserve">Recaudar oportunamente  la Contribución de la vigencia 2022 </t>
  </si>
  <si>
    <t>GP09</t>
  </si>
  <si>
    <t>Porcentaje de Cumplimiento oportuno de la meta de recaudo 2022</t>
  </si>
  <si>
    <t>(Recaudo dentro de las fechas que fija la Resolucion de tarifas / Liquidación generada para la contribución vigencia 2022 en fecha oportuna de recaudo) *100</t>
  </si>
  <si>
    <t>Aplicar la fórmula de liquidación de Tasa para las liquidaciones adicionales.</t>
  </si>
  <si>
    <t>TS01</t>
  </si>
  <si>
    <t>Porcentaje de solicitudes de aplicación fórmula de liquidaciones adicionales de tasa gestionadas</t>
  </si>
  <si>
    <t xml:space="preserve">Número de solicitudes gestionadas con oportunidad por la Oficina Asesora de Planeación /Número de solicitudes asignadas en el Sistema que maneje la Entidad. </t>
  </si>
  <si>
    <t>100% (668)</t>
  </si>
  <si>
    <t>Cobro Persuasivo y  Jurisdicción Coactiva</t>
  </si>
  <si>
    <t>Gestionar dentro del término legal establecido las excepciones al mandamiento de pago y las solicitudes de facilidades de pago.</t>
  </si>
  <si>
    <t>Número de solicitudes de excepciones al mandamiento de pagos y facilidades de pago.</t>
  </si>
  <si>
    <t>(Total número de respuestas enviadas a través del sistema de correspondencia de la Entidad / Total de solicitudes recibidas en el sistema de correspondencia de la Entidad)*100.</t>
  </si>
  <si>
    <t>Ejecutar el cronograma de actividades que permiten presentar información financiera confiable y oportuna  para la toma de decisiones y análisis de los usuarios internos y externos de la Entidad</t>
  </si>
  <si>
    <t>GC01</t>
  </si>
  <si>
    <t>Porcentaje acumulado de avance en la ejecución del cronograma de actividades que permiten presentar información financiera confiable y oportuna  para la toma de decisiones y análisis de los usuarios internos y externos de la Entidad</t>
  </si>
  <si>
    <t>(Número de actividades ejecutadas del cronograma  de actividades /Número de actividades programadas)*100</t>
  </si>
  <si>
    <t>14% (1)</t>
  </si>
  <si>
    <t>43% (3)</t>
  </si>
  <si>
    <t>71% (5)</t>
  </si>
  <si>
    <t>100% (7)</t>
  </si>
  <si>
    <t xml:space="preserve">Realizar seguimiento y emitir alertas tempranas sobre la ejecución del presupuesto. </t>
  </si>
  <si>
    <t>GP04</t>
  </si>
  <si>
    <t xml:space="preserve">Ejecución total del presupuesto en compromisos </t>
  </si>
  <si>
    <t>(Compromisos total / Apropiación total final)*100</t>
  </si>
  <si>
    <t>GP05</t>
  </si>
  <si>
    <t xml:space="preserve">Ejecución total del presupuesto en obligaciones </t>
  </si>
  <si>
    <t>(Obligaciones total / Apropiación total final)*100</t>
  </si>
  <si>
    <t>GP06</t>
  </si>
  <si>
    <t xml:space="preserve">Ejecución del presupuesto de funcionamiento </t>
  </si>
  <si>
    <t>(Compromisos_presupuesto de funcionamiento / Apropiación final_presupuesto de funcionamiento)*100</t>
  </si>
  <si>
    <t>MIPG: Programar Presupuesto basado en la Ejecucion del año inmediatamente anterior</t>
  </si>
  <si>
    <t>Anteproyecto presupuesto presentado</t>
  </si>
  <si>
    <t>MIPG: Realizar seguimiento a la ejecución presupuestal (vigencia actual y reservas presupuestales) y Plan Anual de Adquisiciones, para identificar y controlar el cumplimiento de los objetivos institucionales</t>
  </si>
  <si>
    <t>GP03</t>
  </si>
  <si>
    <t xml:space="preserve">Informes de ejecución presupuestal enviados a las dependencias y alta dirección </t>
  </si>
  <si>
    <t>Número de Informes realizados y entregados</t>
  </si>
  <si>
    <t>Realizar socializaciones a las diferentes dependencias responsables de la ejecución sobre el manejo presupuestal y casos específicos.</t>
  </si>
  <si>
    <t>GP02</t>
  </si>
  <si>
    <t>Socializaciones en temas presupuestales dirigidas a los responsables  de la ejecución presupuestal</t>
  </si>
  <si>
    <t>Número de socializaciones realizadas</t>
  </si>
  <si>
    <t>Enviar informe  de las comisiones gestionadas, legalizadas y pendientes de legalizar a cada jefe de área.</t>
  </si>
  <si>
    <t>GT03</t>
  </si>
  <si>
    <t>Informes de seguimiento de viáticos</t>
  </si>
  <si>
    <t xml:space="preserve">Número de informes enviados </t>
  </si>
  <si>
    <t>Enviar informes de seguimiento del PAC a las áreas responsables de  la ejecución.</t>
  </si>
  <si>
    <t>GT01</t>
  </si>
  <si>
    <t>Informes de Ejecución de PAC</t>
  </si>
  <si>
    <t>Número de informes enviados</t>
  </si>
  <si>
    <t>Calcular el porcentaje de pagos realizados en los tiempos establecidos en la circular vigente</t>
  </si>
  <si>
    <t>Eficiencia en la gestión de pagos</t>
  </si>
  <si>
    <t>Número de cuentas gestionadas en termino igual o menor a 5 días/Número de cuentas recibidas para pago en el mes</t>
  </si>
  <si>
    <t>Actividades ejecutadas de validación de estados de cuenta y recaudos por clasificar-Actividades comprometidas para validar estados de cuenta y recaudos por clasificar</t>
  </si>
  <si>
    <t>CF01</t>
  </si>
  <si>
    <t>Validar estados de cuenta y recaudos por clasificar</t>
  </si>
  <si>
    <t>Número de Informes de validaciones funcionales y de razonabilidad sobre los procesamientos financieros que afectan las cuentas por cobrar</t>
  </si>
  <si>
    <t>Realizar mesas de trabajo orientadoras  con la áreas de mayor ocurrencia de conductas disciplinables y difundir mediante correo institucional de tips informativos en desarrollo de la función preventiva del proceso disciplinario</t>
  </si>
  <si>
    <t>AD02</t>
  </si>
  <si>
    <t>Porcentaje de avance en la realización de las mesas de trabajo</t>
  </si>
  <si>
    <t>Número de mesas de trabajo sobre acciones preventivas disciplinarias ejecutadas en el periodo/  Número de mesas de trabajo sobre acciones preventivas disciplinarias realizadas en el periodo</t>
  </si>
  <si>
    <t>Determinar el procedimiento y/o actividad correspondiente, para adelantar el ejercicio de la acción disciplinaria que culminará con decisión de fondo.</t>
  </si>
  <si>
    <t>AD01</t>
  </si>
  <si>
    <t>Porcentaje de novedades disciplinarias, quejas, informes y derechos de petición tramitados.</t>
  </si>
  <si>
    <t xml:space="preserve">Número de novedades disciplinarias, quejas, informes y derechos de peticion tramitados dentro del período. /  Número de novedades disciplinarias, quejas, informes y derechos de peticiones recibidos dentro del período </t>
  </si>
  <si>
    <t>Elaborar un plan de choque con el objeto de descongestionar el total de inventario de actuaciones disciplinarias de la Oficina, así como reducir el término de prescripción y caducidad.</t>
  </si>
  <si>
    <t>AD04</t>
  </si>
  <si>
    <t>Numero de jornadas de descongestión realizadas</t>
  </si>
  <si>
    <t>Implementación y ejecución  linea de denuncia anonima</t>
  </si>
  <si>
    <t>Porcentaje de denuncias anonimas recibidas</t>
  </si>
  <si>
    <t>Numero de denuncias anonimas recibidas/numero de denuncia anonima tramitadas</t>
  </si>
  <si>
    <t>Organizar el archivo de la entidad aplicando los instrumentos archivísticos</t>
  </si>
  <si>
    <t>C-1999-0300-8-0-1999053-02</t>
  </si>
  <si>
    <t>Almacenar, custodiar y conservar los documentos de archivo de la entidad</t>
  </si>
  <si>
    <t>Organizar, digitalizar y conservar la documentación de la entidad</t>
  </si>
  <si>
    <t>C-1999-0300-XX-0-1999053-02</t>
  </si>
  <si>
    <t>Obtener un espacio físico adecuado para la custodia de los archivos de la Entidad</t>
  </si>
  <si>
    <t>Aplicar la disposición final definida en los instrumentos archivísticos</t>
  </si>
  <si>
    <t>Actualizar las bases metodológicas relacionadas con la actividad archivística.</t>
  </si>
  <si>
    <t>C-1999-0300-XX-0-1999054-02</t>
  </si>
  <si>
    <t>Realizar acciones encaminadas al uso y apropiación de las políticas, instrumentos, aplicación e interpretación de la teoría conceptual archivística</t>
  </si>
  <si>
    <t>Automatizar los procedimientos y flujos documentales</t>
  </si>
  <si>
    <t>C-1999-0300-XX-0-1999063-02</t>
  </si>
  <si>
    <t>Actualizar, mejorar y realizar las adaptaciones a las herramientas tecnológicas</t>
  </si>
  <si>
    <t>Definir y llevar a cabo estrategias de articulación del SGD con los otros subsistemas del SIG</t>
  </si>
  <si>
    <t>Ejecutar el PINAR 2022 gestionando las estrategias establecidas para cumplir eficientemente la función archivística.</t>
  </si>
  <si>
    <t>GD12</t>
  </si>
  <si>
    <t>Porcentaje de avance en la ejecución del PINAR</t>
  </si>
  <si>
    <t>(Número de actividades ejecutadas en el PINAR/Número de actividades formuladas a ejecutar en el período)*100</t>
  </si>
  <si>
    <t>14% (5)</t>
  </si>
  <si>
    <t>46% (16)</t>
  </si>
  <si>
    <t>74% (26)</t>
  </si>
  <si>
    <t>100% (35)</t>
  </si>
  <si>
    <t>Desarrollar acciones de gestión estratégica del talento humano, temas relacionados con la promoción y prevención de la salud, identificación, evaluación y control de riesgos laborales y mejora continua en la implementación del Sistema de Gestión de Seguridad y Salud en el Trabajo (SG SST) y bienestar</t>
  </si>
  <si>
    <t>C-1999-0300-12-0-1999059-02</t>
  </si>
  <si>
    <t>Elaborar cartillas, guías y documentos para la gestión de talento humano</t>
  </si>
  <si>
    <t>Realizar mediciones organizacionales y socializaciones de sus resultados</t>
  </si>
  <si>
    <t>Realizar eventos de educación informal y capacitación para el trabajo y desarrollo humano</t>
  </si>
  <si>
    <t>Apoyar en la financiación de educación formal de pregrado y postgrado para los servidores públicos de la entidad.</t>
  </si>
  <si>
    <t>C-1999-0300-12-0-1999058-03</t>
  </si>
  <si>
    <t>Administración de personal,  Fortalecimiento de competencias, Bienestar social, Estímulos e Incentivos, Evaluación del Desempeño, Gestión del Sistema de Seguridad Social en Salud</t>
  </si>
  <si>
    <t>Formular,  ejecutar y evaluar  el Plan Estratégico de  Gestión del Talento Humano-PETH basado en el Modelo Integral de Gestión de Personas. (Plan anual de vacantes, Plan de Previsión de Recursos Humanos, Plan institucional de Capacitación, Plan de Bienestar social, Estímulos e Incentivos, Plan Anual de Trabajo de Seguridad y Salud en el Trabajo)</t>
  </si>
  <si>
    <t>AP01</t>
  </si>
  <si>
    <t xml:space="preserve">Porcentaje acumulado de avance en la ejecución del Plan Estratégico de Desarrollo del Talento Humano </t>
  </si>
  <si>
    <t>(Número de actividades ejecutadas en el periodo / Número de actividades programadas en el cronograma del Plan Estratégico de Desarrollo del Talento Humano en el periodo)*100</t>
  </si>
  <si>
    <t>100%
(69)</t>
  </si>
  <si>
    <t>Número de insumos técnicos generados de caracterización e identificación de los riesgos asociados en Salud que serán objeto de supervisión</t>
  </si>
  <si>
    <r>
      <t xml:space="preserve">Suma total de  PQRDS </t>
    </r>
    <r>
      <rPr>
        <b/>
        <sz val="9"/>
        <color theme="1"/>
        <rFont val="Arial"/>
        <family val="2"/>
      </rPr>
      <t xml:space="preserve">finalizadas </t>
    </r>
    <r>
      <rPr>
        <sz val="9"/>
        <color theme="1"/>
        <rFont val="Arial"/>
        <family val="2"/>
      </rPr>
      <t xml:space="preserve">presentadas por los vigilados y grupos de interés 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 xml:space="preserve"> Suma </t>
    </r>
    <r>
      <rPr>
        <b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de PQRDS presentadas por los vigilados y grupos de interés</t>
    </r>
  </si>
  <si>
    <r>
      <t xml:space="preserve">Porcentaje de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en marcha con medida adoptada que evidencian reporte  y seguimiento del equipo técnico de la Superintendencia</t>
    </r>
  </si>
  <si>
    <r>
      <t xml:space="preserve">Número de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en marcha con medida adoptada que evidencian reporte  y seguimiento del equipo técnico de la Superintendencia 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 xml:space="preserve"> Numero total de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en marcha con medida adoptada por la Superintendencia * 100</t>
    </r>
  </si>
  <si>
    <r>
      <t xml:space="preserve">Documentos de análisis consolidado del avance de las medidas adoptadas a </t>
    </r>
    <r>
      <rPr>
        <b/>
        <sz val="9"/>
        <color theme="1"/>
        <rFont val="Arial"/>
        <family val="2"/>
      </rPr>
      <t xml:space="preserve">PSS </t>
    </r>
    <r>
      <rPr>
        <sz val="9"/>
        <color theme="1"/>
        <rFont val="Arial"/>
        <family val="2"/>
      </rPr>
      <t>al Comité de Medidas Especiales</t>
    </r>
  </si>
  <si>
    <r>
      <t xml:space="preserve">Medidas especiales adoptadas a </t>
    </r>
    <r>
      <rPr>
        <b/>
        <sz val="9"/>
        <color theme="1"/>
        <rFont val="Arial"/>
        <family val="2"/>
      </rPr>
      <t>PSS</t>
    </r>
  </si>
  <si>
    <r>
      <t xml:space="preserve">Número de medidas especiales adoptadas a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que se encontraban sin medida en el periodo</t>
    </r>
  </si>
  <si>
    <r>
      <t xml:space="preserve">Desecalonamiento (incluyendo levantamiento de la medidas) de medidas adoptadas a </t>
    </r>
    <r>
      <rPr>
        <b/>
        <sz val="9"/>
        <color theme="1"/>
        <rFont val="Arial"/>
        <family val="2"/>
      </rPr>
      <t>PSS</t>
    </r>
  </si>
  <si>
    <r>
      <t xml:space="preserve">Número de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con desescalonamiento de la medida especial adoptada durante el periodo</t>
    </r>
  </si>
  <si>
    <r>
      <t xml:space="preserve">Eventos de difusión, socialización y capacitación realizados en relación con las acciones y medidas especiales </t>
    </r>
    <r>
      <rPr>
        <b/>
        <sz val="9"/>
        <color theme="1"/>
        <rFont val="Arial"/>
        <family val="2"/>
      </rPr>
      <t xml:space="preserve">adoptadas a PSS </t>
    </r>
    <r>
      <rPr>
        <sz val="9"/>
        <color theme="1"/>
        <rFont val="Arial"/>
        <family val="2"/>
      </rPr>
      <t xml:space="preserve">de la Superintendencia Nacional de Salud </t>
    </r>
  </si>
  <si>
    <r>
      <t xml:space="preserve">Actualizaciones  a la información publicada en formato datos abiertos,   sobre los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 sujetos a Medidas Especiales.</t>
    </r>
  </si>
  <si>
    <r>
      <t xml:space="preserve">Número de actualizaciones realizadas a la información publicada en formato datos abiertos,  sobre los </t>
    </r>
    <r>
      <rPr>
        <b/>
        <sz val="9"/>
        <color theme="1"/>
        <rFont val="Arial"/>
        <family val="2"/>
      </rPr>
      <t>PSS</t>
    </r>
    <r>
      <rPr>
        <sz val="9"/>
        <color theme="1"/>
        <rFont val="Arial"/>
        <family val="2"/>
      </rPr>
      <t xml:space="preserve">  sujetos a Medidas Especiales</t>
    </r>
  </si>
  <si>
    <r>
      <t xml:space="preserve">Documentos de análisis consolidado del avance de los </t>
    </r>
    <r>
      <rPr>
        <b/>
        <sz val="9"/>
        <color theme="1"/>
        <rFont val="Arial"/>
        <family val="2"/>
      </rPr>
      <t xml:space="preserve">vigilados en proceso de liquidación </t>
    </r>
    <r>
      <rPr>
        <sz val="9"/>
        <color theme="1"/>
        <rFont val="Arial"/>
        <family val="2"/>
      </rPr>
      <t>al Comité de Medidas Especiales</t>
    </r>
  </si>
  <si>
    <t xml:space="preserve">Realizar seguimiento a las EAPB a las entidades bajo acción o medida especial, y a la gestión de los agentes interventores, liquidadores y contralores designados por la Superintendencia Nacional de Salud. </t>
  </si>
  <si>
    <t>Realizar seguimiento  a las PSS a las entidades bajo acción o medida especial, y a la gestión de los agentes interventores y contralores designados por la Superintendencia Nacional de Salud</t>
  </si>
  <si>
    <t>Expedientes a tramitar</t>
  </si>
  <si>
    <t xml:space="preserve">100% 
(7) </t>
  </si>
  <si>
    <t>100% 
(88)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</si>
</sst>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164" formatCode="_-&quot;XDR&quot;* #,##0_-;\-&quot;XDR&quot;* #,##0_-;_-&quot;XDR&quot;* &quot;-&quot;_-;_-@_-"/>
    <numFmt numFmtId="165" formatCode="_-&quot;$&quot;* #,##0.00_-;\-&quot;$&quot;* #,##0.00_-;_-&quot;$&quot;* &quot;-&quot;??_-;_-@_-"/>
    <numFmt numFmtId="166" formatCode="&quot;$&quot;#,##0"/>
    <numFmt numFmtId="167" formatCode="_(&quot;$&quot;* #,##0_);_(&quot;$&quot;* \(#,##0\);_(&quot;$&quot;* &quot;-&quot;_);_(@_)"/>
    <numFmt numFmtId="168" formatCode="_-&quot;$&quot;* #,##0.00_-;\-&quot;$&quot;* #,##0.00_-;_-&quot;$&quot;* &quot;-&quot;_-;_-@_-"/>
    <numFmt numFmtId="169" formatCode="&quot;$&quot;#,##0;[Red]\-&quot;$&quot;#,##0"/>
    <numFmt numFmtId="170" formatCode="_-&quot;$&quot;* #,##0_-;\-&quot;$&quot;* #,##0_-;_-&quot;$&quot;* &quot;-&quot;??_-;_-@_-"/>
    <numFmt numFmtId="171" formatCode="_-&quot;$&quot;\ * #,##0.00_-;\-&quot;$&quot;\ * #,##0.00_-;_-&quot;$&quot;\ * &quot;-&quot;_-;_-@_-"/>
    <numFmt numFmtId="172" formatCode="0.0%"/>
    <numFmt numFmtId="173" formatCode="&quot;$&quot;#,##0_);[Red]\(&quot;$&quot;#,##0\)"/>
    <numFmt numFmtId="174" formatCode="_(&quot;$&quot;\ * #,##0_);_(&quot;$&quot;\ * \(#,##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" fillId="0" borderId="0"/>
  </cellStyleXfs>
  <cellXfs count="260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0" fontId="5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24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23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0" fillId="8" borderId="23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10" borderId="24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11" fillId="12" borderId="1" xfId="3" applyFont="1" applyFill="1" applyBorder="1" applyAlignment="1">
      <alignment vertical="center" wrapText="1"/>
    </xf>
    <xf numFmtId="0" fontId="0" fillId="13" borderId="24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5" borderId="23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17" borderId="1" xfId="0" applyFill="1" applyBorder="1" applyAlignment="1">
      <alignment horizontal="left" vertical="center" wrapText="1"/>
    </xf>
    <xf numFmtId="0" fontId="0" fillId="19" borderId="23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7" fillId="12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12" borderId="1" xfId="0" applyFont="1" applyFill="1" applyBorder="1" applyAlignment="1">
      <alignment horizontal="justify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65" fontId="8" fillId="0" borderId="1" xfId="6" applyFont="1" applyFill="1" applyBorder="1" applyAlignment="1">
      <alignment horizontal="center" vertical="center" wrapText="1"/>
    </xf>
    <xf numFmtId="168" fontId="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164" fontId="8" fillId="0" borderId="1" xfId="4" applyFont="1" applyFill="1" applyBorder="1" applyAlignment="1" applyProtection="1">
      <alignment horizontal="center" vertical="center" wrapText="1"/>
      <protection locked="0"/>
    </xf>
    <xf numFmtId="166" fontId="8" fillId="0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left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13" fillId="3" borderId="32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165" fontId="3" fillId="3" borderId="38" xfId="1" applyFont="1" applyFill="1" applyBorder="1" applyAlignment="1" applyProtection="1">
      <alignment horizontal="center" vertical="center" wrapText="1"/>
    </xf>
    <xf numFmtId="165" fontId="3" fillId="3" borderId="37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readingOrder="1"/>
    </xf>
    <xf numFmtId="17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/>
    </xf>
    <xf numFmtId="0" fontId="8" fillId="0" borderId="1" xfId="9" applyFont="1" applyFill="1" applyBorder="1" applyAlignment="1" applyProtection="1">
      <alignment horizontal="center" vertical="center" wrapText="1"/>
      <protection locked="0"/>
    </xf>
    <xf numFmtId="1" fontId="8" fillId="0" borderId="1" xfId="9" applyNumberFormat="1" applyFont="1" applyFill="1" applyBorder="1" applyAlignment="1">
      <alignment horizontal="center" vertical="center" wrapText="1"/>
    </xf>
    <xf numFmtId="9" fontId="8" fillId="0" borderId="1" xfId="5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Fill="1" applyBorder="1" applyAlignment="1">
      <alignment horizontal="center" vertical="center" wrapText="1"/>
    </xf>
    <xf numFmtId="166" fontId="8" fillId="0" borderId="1" xfId="6" applyNumberFormat="1" applyFont="1" applyFill="1" applyBorder="1" applyAlignment="1" applyProtection="1">
      <alignment horizontal="center" vertical="center"/>
      <protection locked="0"/>
    </xf>
    <xf numFmtId="169" fontId="8" fillId="0" borderId="1" xfId="6" applyNumberFormat="1" applyFont="1" applyFill="1" applyBorder="1" applyAlignment="1">
      <alignment horizontal="center" vertical="center" wrapText="1"/>
    </xf>
    <xf numFmtId="170" fontId="8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171" fontId="8" fillId="0" borderId="1" xfId="4" applyNumberFormat="1" applyFont="1" applyFill="1" applyBorder="1" applyAlignment="1" applyProtection="1">
      <alignment horizontal="center" vertical="center"/>
      <protection locked="0"/>
    </xf>
    <xf numFmtId="172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8" fillId="0" borderId="1" xfId="6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 readingOrder="1"/>
    </xf>
    <xf numFmtId="173" fontId="8" fillId="0" borderId="1" xfId="0" applyNumberFormat="1" applyFont="1" applyFill="1" applyBorder="1" applyAlignment="1">
      <alignment horizontal="center" vertical="center" wrapText="1"/>
    </xf>
    <xf numFmtId="1" fontId="8" fillId="0" borderId="1" xfId="9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9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6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quotePrefix="1" applyFont="1" applyFill="1" applyBorder="1" applyAlignment="1" applyProtection="1">
      <alignment horizontal="left" vertical="center" wrapText="1"/>
      <protection locked="0"/>
    </xf>
    <xf numFmtId="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8" fillId="0" borderId="1" xfId="1" applyNumberFormat="1" applyFont="1" applyFill="1" applyBorder="1" applyAlignment="1" applyProtection="1">
      <alignment horizontal="center" vertical="center"/>
      <protection locked="0"/>
    </xf>
    <xf numFmtId="165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166" fontId="8" fillId="0" borderId="36" xfId="6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left" vertical="center" wrapText="1"/>
      <protection locked="0"/>
    </xf>
    <xf numFmtId="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9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Fill="1" applyBorder="1" applyAlignment="1" applyProtection="1">
      <alignment horizontal="left" vertical="center" wrapText="1"/>
      <protection locked="0"/>
    </xf>
    <xf numFmtId="165" fontId="8" fillId="0" borderId="33" xfId="6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center" wrapText="1"/>
    </xf>
    <xf numFmtId="9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9" fontId="8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center" vertical="center" wrapText="1"/>
    </xf>
    <xf numFmtId="166" fontId="8" fillId="0" borderId="30" xfId="1" applyNumberFormat="1" applyFont="1" applyFill="1" applyBorder="1" applyAlignment="1" applyProtection="1">
      <alignment horizontal="center" vertical="center"/>
      <protection locked="0"/>
    </xf>
    <xf numFmtId="170" fontId="8" fillId="0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30" xfId="5" applyFont="1" applyFill="1" applyBorder="1" applyAlignment="1" applyProtection="1">
      <alignment horizontal="center" vertical="center" wrapText="1"/>
      <protection locked="0"/>
    </xf>
    <xf numFmtId="1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9" fontId="8" fillId="0" borderId="30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6" xfId="8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33" xfId="1" applyNumberFormat="1" applyFont="1" applyFill="1" applyBorder="1" applyAlignment="1" applyProtection="1">
      <alignment horizontal="center" vertical="center"/>
      <protection locked="0"/>
    </xf>
    <xf numFmtId="9" fontId="8" fillId="0" borderId="33" xfId="0" applyNumberFormat="1" applyFont="1" applyFill="1" applyBorder="1" applyAlignment="1">
      <alignment horizontal="center" vertical="center" wrapText="1"/>
    </xf>
    <xf numFmtId="9" fontId="8" fillId="0" borderId="33" xfId="0" applyNumberFormat="1" applyFont="1" applyFill="1" applyBorder="1" applyAlignment="1">
      <alignment horizontal="left" vertical="center" wrapText="1"/>
    </xf>
    <xf numFmtId="171" fontId="8" fillId="0" borderId="3" xfId="4" applyNumberFormat="1" applyFont="1" applyFill="1" applyBorder="1" applyAlignment="1" applyProtection="1">
      <alignment horizontal="center" vertical="center"/>
      <protection locked="0"/>
    </xf>
    <xf numFmtId="166" fontId="8" fillId="0" borderId="36" xfId="1" applyNumberFormat="1" applyFont="1" applyFill="1" applyBorder="1" applyAlignment="1" applyProtection="1">
      <alignment horizontal="center" vertical="center"/>
      <protection locked="0"/>
    </xf>
    <xf numFmtId="9" fontId="8" fillId="0" borderId="3" xfId="5" applyFont="1" applyFill="1" applyBorder="1" applyAlignment="1" applyProtection="1">
      <alignment horizontal="center" vertical="center" wrapText="1"/>
      <protection locked="0"/>
    </xf>
    <xf numFmtId="9" fontId="8" fillId="0" borderId="33" xfId="5" applyFont="1" applyFill="1" applyBorder="1" applyAlignment="1" applyProtection="1">
      <alignment horizontal="center" vertical="center" wrapText="1"/>
      <protection locked="0"/>
    </xf>
    <xf numFmtId="173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left" vertical="center" wrapText="1" readingOrder="1"/>
    </xf>
    <xf numFmtId="173" fontId="8" fillId="0" borderId="36" xfId="0" applyNumberFormat="1" applyFont="1" applyFill="1" applyBorder="1" applyAlignment="1">
      <alignment horizontal="center" vertical="center" wrapText="1"/>
    </xf>
    <xf numFmtId="166" fontId="8" fillId="0" borderId="3" xfId="6" applyNumberFormat="1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Alignment="1" applyProtection="1">
      <alignment horizontal="left" vertical="center" wrapText="1"/>
      <protection locked="0"/>
    </xf>
    <xf numFmtId="166" fontId="8" fillId="0" borderId="30" xfId="6" applyNumberFormat="1" applyFont="1" applyFill="1" applyBorder="1" applyAlignment="1" applyProtection="1">
      <alignment horizontal="center" vertical="center"/>
      <protection locked="0"/>
    </xf>
    <xf numFmtId="9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33" xfId="9" applyFont="1" applyFill="1" applyBorder="1" applyAlignment="1">
      <alignment horizontal="center" vertical="center" wrapText="1"/>
    </xf>
    <xf numFmtId="0" fontId="8" fillId="0" borderId="33" xfId="9" applyFont="1" applyFill="1" applyBorder="1" applyAlignment="1">
      <alignment horizontal="left" vertical="center" wrapText="1"/>
    </xf>
    <xf numFmtId="1" fontId="8" fillId="0" borderId="33" xfId="9" applyNumberFormat="1" applyFont="1" applyFill="1" applyBorder="1" applyAlignment="1" applyProtection="1">
      <alignment horizontal="center" vertical="center"/>
      <protection hidden="1"/>
    </xf>
    <xf numFmtId="0" fontId="8" fillId="0" borderId="3" xfId="9" applyFont="1" applyFill="1" applyBorder="1" applyAlignment="1" applyProtection="1">
      <alignment horizontal="center" vertical="center"/>
      <protection hidden="1"/>
    </xf>
    <xf numFmtId="0" fontId="8" fillId="0" borderId="33" xfId="9" applyFont="1" applyFill="1" applyBorder="1" applyAlignment="1" applyProtection="1">
      <alignment horizontal="center" vertical="center"/>
      <protection hidden="1"/>
    </xf>
    <xf numFmtId="1" fontId="8" fillId="0" borderId="33" xfId="9" applyNumberFormat="1" applyFont="1" applyFill="1" applyBorder="1" applyAlignment="1">
      <alignment horizontal="center" vertical="center" wrapText="1"/>
    </xf>
    <xf numFmtId="0" fontId="8" fillId="0" borderId="33" xfId="9" applyFont="1" applyFill="1" applyBorder="1" applyAlignment="1" applyProtection="1">
      <alignment horizontal="center" vertical="center" wrapText="1"/>
      <protection locked="0"/>
    </xf>
    <xf numFmtId="0" fontId="8" fillId="0" borderId="33" xfId="9" applyFont="1" applyFill="1" applyBorder="1" applyAlignment="1">
      <alignment horizontal="center" vertical="center"/>
    </xf>
    <xf numFmtId="0" fontId="8" fillId="0" borderId="3" xfId="9" applyFont="1" applyFill="1" applyBorder="1" applyAlignment="1">
      <alignment horizontal="center" vertical="center" wrapText="1"/>
    </xf>
    <xf numFmtId="0" fontId="8" fillId="0" borderId="3" xfId="9" applyFont="1" applyFill="1" applyBorder="1" applyAlignment="1">
      <alignment horizontal="left" vertical="center" wrapText="1"/>
    </xf>
    <xf numFmtId="165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36" xfId="9" applyFont="1" applyFill="1" applyBorder="1" applyAlignment="1">
      <alignment horizontal="center" vertical="center" wrapText="1"/>
    </xf>
    <xf numFmtId="0" fontId="8" fillId="0" borderId="30" xfId="9" applyFont="1" applyFill="1" applyBorder="1" applyAlignment="1">
      <alignment horizontal="center" vertical="center" wrapText="1"/>
    </xf>
    <xf numFmtId="0" fontId="8" fillId="0" borderId="30" xfId="9" applyFont="1" applyFill="1" applyBorder="1" applyAlignment="1">
      <alignment horizontal="left" vertical="center" wrapText="1"/>
    </xf>
    <xf numFmtId="0" fontId="8" fillId="0" borderId="36" xfId="9" applyFont="1" applyFill="1" applyBorder="1" applyAlignment="1">
      <alignment horizontal="left" vertical="center" wrapText="1"/>
    </xf>
    <xf numFmtId="1" fontId="8" fillId="0" borderId="36" xfId="9" applyNumberFormat="1" applyFont="1" applyFill="1" applyBorder="1" applyAlignment="1">
      <alignment horizontal="center" vertical="center" wrapText="1"/>
    </xf>
    <xf numFmtId="0" fontId="8" fillId="0" borderId="30" xfId="9" applyFont="1" applyFill="1" applyBorder="1" applyAlignment="1" applyProtection="1">
      <alignment horizontal="center" vertical="center" wrapText="1"/>
      <protection locked="0"/>
    </xf>
    <xf numFmtId="0" fontId="8" fillId="0" borderId="30" xfId="9" applyFont="1" applyFill="1" applyBorder="1" applyAlignment="1">
      <alignment horizontal="center" vertical="center"/>
    </xf>
    <xf numFmtId="166" fontId="9" fillId="2" borderId="30" xfId="1" applyNumberFormat="1" applyFont="1" applyFill="1" applyBorder="1" applyAlignment="1" applyProtection="1">
      <alignment horizontal="center" vertical="center"/>
      <protection locked="0"/>
    </xf>
    <xf numFmtId="166" fontId="9" fillId="2" borderId="40" xfId="1" applyNumberFormat="1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left" vertical="center" wrapText="1"/>
      <protection locked="0"/>
    </xf>
    <xf numFmtId="0" fontId="8" fillId="2" borderId="40" xfId="0" applyFont="1" applyFill="1" applyBorder="1" applyAlignment="1" applyProtection="1">
      <alignment horizontal="left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0" fontId="8" fillId="2" borderId="35" xfId="0" applyFont="1" applyFill="1" applyBorder="1" applyAlignment="1" applyProtection="1">
      <alignment horizontal="left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Border="1" applyProtection="1"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5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165" fontId="8" fillId="0" borderId="3" xfId="6" applyFont="1" applyFill="1" applyBorder="1" applyAlignment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 wrapText="1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9" fontId="8" fillId="0" borderId="33" xfId="0" applyNumberFormat="1" applyFont="1" applyFill="1" applyBorder="1" applyAlignment="1">
      <alignment horizontal="center" vertical="center" wrapText="1" readingOrder="1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165" fontId="3" fillId="3" borderId="16" xfId="1" applyFont="1" applyFill="1" applyBorder="1" applyAlignment="1" applyProtection="1">
      <alignment horizontal="center" vertical="center" wrapText="1"/>
    </xf>
    <xf numFmtId="165" fontId="3" fillId="3" borderId="38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5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9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Hipervínculo" xfId="3" builtinId="8"/>
    <cellStyle name="Moneda" xfId="1" builtinId="4"/>
    <cellStyle name="Moneda [0]" xfId="4" builtinId="7"/>
    <cellStyle name="Moneda [0] 2" xfId="7" xr:uid="{D48ED494-CFAE-44E3-BC90-CB34DDB4C8F6}"/>
    <cellStyle name="Moneda 3" xfId="6" xr:uid="{49803074-50E7-42AC-AA00-D6D25DA9BCD4}"/>
    <cellStyle name="Normal" xfId="0" builtinId="0"/>
    <cellStyle name="Normal 2 2" xfId="2" xr:uid="{00000000-0005-0000-0000-000003000000}"/>
    <cellStyle name="Normal 3" xfId="8" xr:uid="{0435EFC1-311F-459F-A4FE-FF7DA26EAAA3}"/>
    <cellStyle name="Normal 3 2" xfId="9" xr:uid="{C0EC806F-709C-479A-955A-6F6BF7451551}"/>
    <cellStyle name="Porcentaje" xfId="5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845469</xdr:colOff>
      <xdr:row>0</xdr:row>
      <xdr:rowOff>13607</xdr:rowOff>
    </xdr:from>
    <xdr:to>
      <xdr:col>2</xdr:col>
      <xdr:colOff>850185</xdr:colOff>
      <xdr:row>1</xdr:row>
      <xdr:rowOff>277019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69" y="13607"/>
          <a:ext cx="3324859" cy="630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ana\Desktop\COMPLEMETNTO%20CAMILO%20PROPUESTA%20PIFT02%202022%20Dir%20Regional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lopez\AppData\Local\Microsoft\Windows\INetCache\Content.Outlook\JPJTXPYH\PAG%202022_ACTUALIZADO_MIPG_DI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lopez\AppData\Local\Microsoft\Windows\INetCache\Content.Outlook\JPJTXPYH\PIFT02%20PAG%202022%20Proyect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rge_bustos_supersalud_gov_co/Documents/PAG/2021/PAG%20SNS%20VERSI&#211;N%20PUBLICAR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ana\Desktop\Supersalud\ACTUAL\PAG%202022\CAMILO%20REGIUONALES\PIFT02%202021%20vs%202022%20OT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ana\Desktop\Supersalud\ACTUAL\PAG%202022\FORMATOS%20DE%20PILAR\PIFT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lopez\AppData\Local\Microsoft\Windows\INetCache\Content.Outlook\JPJTXPYH\PIFT02-SDOLTS-GF-2022%20V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a.camargo\Downloads\Copia%20de%20CONSOLIDADO%20PAG%20SNS%202020_Revision_ENERO212020_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drea_lopez_supersalud_gov_co/Documents/2021%20SUPERSALUD/PAG%202021/LISTADO%20MAESTRO%20DE%20INIDCADORES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lopez\AppData\Local\Microsoft\Windows\INetCache\Content.Outlook\JPJTXPYH\V2%20%20%20PIFT02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lopez\AppData\Local\Microsoft\Windows\INetCache\Content.Outlook\JPJTXPYH\3.%20PAG%20PLANEACION%202022%20SDFJC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drea_lopez_supersalud_gov_co/Documents/2022%20SUPERSALUD/PAG%202022/INSUMOS%20AREAS/PIFT02%20PS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LISTA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T02"/>
      <sheetName val="Hoja1"/>
      <sheetName val="LISTAS"/>
      <sheetName val="Hoja2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T02"/>
      <sheetName val="LISTAS"/>
      <sheetName val="Hoja2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Hoja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T02"/>
      <sheetName val="LISTAS"/>
      <sheetName val="Hoja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LISTAS"/>
      <sheetName val="MESAS DE TRABAJ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PIFT13"/>
      <sheetName val="Hoja3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T02"/>
      <sheetName val="LISTAS"/>
      <sheetName val="Hoja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T02"/>
      <sheetName val="Hoja1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Hoja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docs.supersalud.gov.co/PortalWeb/planeacion/AdministracionSIG/EDCR01.doc" TargetMode="External"/><Relationship Id="rId18" Type="http://schemas.openxmlformats.org/officeDocument/2006/relationships/hyperlink" Target="http://docs.supersalud.gov.co/PortalWeb/planeacion/AdministracionSIG/GGCR01.docx" TargetMode="External"/><Relationship Id="rId26" Type="http://schemas.openxmlformats.org/officeDocument/2006/relationships/hyperlink" Target="http://docs.supersalud.gov.co/PortalWeb/planeacion/AdministracionSIG/LVCR01.docx" TargetMode="External"/><Relationship Id="rId39" Type="http://schemas.openxmlformats.org/officeDocument/2006/relationships/hyperlink" Target="http://docs.supersalud.gov.co/PortalWeb/planeacion/AdministracionSIG/STCR01.doc" TargetMode="External"/><Relationship Id="rId21" Type="http://schemas.openxmlformats.org/officeDocument/2006/relationships/hyperlink" Target="http://docs.supersalud.gov.co/PortalWeb/planeacion/AdministracionSIG/GSCR01.docx" TargetMode="External"/><Relationship Id="rId34" Type="http://schemas.openxmlformats.org/officeDocument/2006/relationships/hyperlink" Target="http://docs.supersalud.gov.co/PortalWeb/planeacion/AdministracionSIG/PPCR01.doc" TargetMode="External"/><Relationship Id="rId42" Type="http://schemas.openxmlformats.org/officeDocument/2006/relationships/hyperlink" Target="http://docs.supersalud.gov.co/PortalWeb/planeacion/AdministracionSIG/PSCR01.doc" TargetMode="External"/><Relationship Id="rId7" Type="http://schemas.openxmlformats.org/officeDocument/2006/relationships/hyperlink" Target="http://docs.supersalud.gov.co/PortalWeb/planeacion/AdministracionSIG/AUCR01.docx" TargetMode="External"/><Relationship Id="rId2" Type="http://schemas.openxmlformats.org/officeDocument/2006/relationships/hyperlink" Target="http://docs.supersalud.gov.co/PortalWeb/planeacion/AdministracionSIG/AICR01.docx" TargetMode="External"/><Relationship Id="rId16" Type="http://schemas.openxmlformats.org/officeDocument/2006/relationships/hyperlink" Target="http://docs.supersalud.gov.co/PortalWeb/planeacion/AdministracionSIG/GCCR01.docx" TargetMode="External"/><Relationship Id="rId20" Type="http://schemas.openxmlformats.org/officeDocument/2006/relationships/hyperlink" Target="http://docs.supersalud.gov.co/PortalWeb/planeacion/AdministracionSIG/GPCR01.docx" TargetMode="External"/><Relationship Id="rId29" Type="http://schemas.openxmlformats.org/officeDocument/2006/relationships/hyperlink" Target="http://docs.supersalud.gov.co/PortalWeb/planeacion/AdministracionSIG/PACR01.docx" TargetMode="External"/><Relationship Id="rId41" Type="http://schemas.openxmlformats.org/officeDocument/2006/relationships/hyperlink" Target="http://docs.supersalud.gov.co/PortalWeb/planeacion/AdministracionSIG/TSCR01.docx" TargetMode="External"/><Relationship Id="rId1" Type="http://schemas.openxmlformats.org/officeDocument/2006/relationships/hyperlink" Target="http://docs.supersalud.gov.co/PortalWeb/planeacion/AdministracionSIG/ABCR01.doc" TargetMode="External"/><Relationship Id="rId6" Type="http://schemas.openxmlformats.org/officeDocument/2006/relationships/hyperlink" Target="http://docs.supersalud.gov.co/PortalWeb/planeacion/AdministracionSIG/ASCR01.docx" TargetMode="External"/><Relationship Id="rId11" Type="http://schemas.openxmlformats.org/officeDocument/2006/relationships/hyperlink" Target="http://docs.supersalud.gov.co/PortalWeb/planeacion/AdministracionSIG/CJCR01.doc" TargetMode="External"/><Relationship Id="rId24" Type="http://schemas.openxmlformats.org/officeDocument/2006/relationships/hyperlink" Target="http://docs.supersalud.gov.co/PortalWeb/planeacion/AdministracionSIG/JECR01.docx" TargetMode="External"/><Relationship Id="rId32" Type="http://schemas.openxmlformats.org/officeDocument/2006/relationships/hyperlink" Target="http://docs.supersalud.gov.co/PortalWeb/planeacion/AdministracionSIG/PJCR01.docx" TargetMode="External"/><Relationship Id="rId37" Type="http://schemas.openxmlformats.org/officeDocument/2006/relationships/hyperlink" Target="http://docs.supersalud.gov.co/PortalWeb/planeacion/AdministracionSIG/RSCR01.docx" TargetMode="External"/><Relationship Id="rId40" Type="http://schemas.openxmlformats.org/officeDocument/2006/relationships/hyperlink" Target="http://docs.supersalud.gov.co/PortalWeb/planeacion/AdministracionSIG/SUCR01.docx" TargetMode="External"/><Relationship Id="rId5" Type="http://schemas.openxmlformats.org/officeDocument/2006/relationships/hyperlink" Target="http://docs.supersalud.gov.co/PortalWeb/planeacion/AdministracionSIG/ARCR01.docx" TargetMode="External"/><Relationship Id="rId15" Type="http://schemas.openxmlformats.org/officeDocument/2006/relationships/hyperlink" Target="http://docs.supersalud.gov.co/PortalWeb/planeacion/AdministracionSIG/FCCR01.doc" TargetMode="External"/><Relationship Id="rId23" Type="http://schemas.openxmlformats.org/officeDocument/2006/relationships/hyperlink" Target="http://docs.supersalud.gov.co/PortalWeb/planeacion/AdministracionSIG/IGCR01.docx" TargetMode="External"/><Relationship Id="rId28" Type="http://schemas.openxmlformats.org/officeDocument/2006/relationships/hyperlink" Target="http://docs.supersalud.gov.co/PortalWeb/planeacion/AdministracionSIG/MICR01.docx" TargetMode="External"/><Relationship Id="rId36" Type="http://schemas.openxmlformats.org/officeDocument/2006/relationships/hyperlink" Target="http://docs.supersalud.gov.co/PortalWeb/planeacion/AdministracionSIG/RICR01.docx" TargetMode="External"/><Relationship Id="rId10" Type="http://schemas.openxmlformats.org/officeDocument/2006/relationships/hyperlink" Target="http://docs.supersalud.gov.co/PortalWeb/planeacion/AdministracionSIG/CICR01.docx" TargetMode="External"/><Relationship Id="rId19" Type="http://schemas.openxmlformats.org/officeDocument/2006/relationships/hyperlink" Target="http://docs.supersalud.gov.co/PortalWeb/planeacion/AdministracionSIG/GICR01.docx" TargetMode="External"/><Relationship Id="rId31" Type="http://schemas.openxmlformats.org/officeDocument/2006/relationships/hyperlink" Target="http://docs.supersalud.gov.co/PortalWeb/planeacion/AdministracionSIG/PICR01.docx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docs.supersalud.gov.co/PortalWeb/planeacion/AdministracionSIG/APCR01.doc" TargetMode="External"/><Relationship Id="rId9" Type="http://schemas.openxmlformats.org/officeDocument/2006/relationships/hyperlink" Target="http://docs.supersalud.gov.co/PortalWeb/planeacion/AdministracionSIG/CFCR01.docx" TargetMode="External"/><Relationship Id="rId14" Type="http://schemas.openxmlformats.org/officeDocument/2006/relationships/hyperlink" Target="http://docs.supersalud.gov.co/PortalWeb/planeacion/AdministracionSIG/EPCR01.docx" TargetMode="External"/><Relationship Id="rId22" Type="http://schemas.openxmlformats.org/officeDocument/2006/relationships/hyperlink" Target="http://docs.supersalud.gov.co/PortalWeb/planeacion/AdministracionSIG/GTCR01.docx" TargetMode="External"/><Relationship Id="rId27" Type="http://schemas.openxmlformats.org/officeDocument/2006/relationships/hyperlink" Target="http://docs.supersalud.gov.co/PortalWeb/planeacion/AdministracionSIG/MECR01.docx" TargetMode="External"/><Relationship Id="rId30" Type="http://schemas.openxmlformats.org/officeDocument/2006/relationships/hyperlink" Target="http://docs.supersalud.gov.co/PortalWeb/planeacion/AdministracionSIG/PCCR01.doc" TargetMode="External"/><Relationship Id="rId35" Type="http://schemas.openxmlformats.org/officeDocument/2006/relationships/hyperlink" Target="http://docs.supersalud.gov.co/PortalWeb/planeacion/AdministracionSIG/RCCR01.docx" TargetMode="External"/><Relationship Id="rId43" Type="http://schemas.openxmlformats.org/officeDocument/2006/relationships/hyperlink" Target="http://docs.supersalud.gov.co/PortalWeb/planeacion/AdministracionSIG/ADCR01.docx" TargetMode="External"/><Relationship Id="rId8" Type="http://schemas.openxmlformats.org/officeDocument/2006/relationships/hyperlink" Target="http://docs.supersalud.gov.co/PortalWeb/planeacion/AdministracionSIG/BECR01.doc" TargetMode="External"/><Relationship Id="rId3" Type="http://schemas.openxmlformats.org/officeDocument/2006/relationships/hyperlink" Target="http://docs.supersalud.gov.co/PortalWeb/planeacion/AdministracionSIG/AJCR01.docx" TargetMode="External"/><Relationship Id="rId12" Type="http://schemas.openxmlformats.org/officeDocument/2006/relationships/hyperlink" Target="http://docs.supersalud.gov.co/PortalWeb/planeacion/AdministracionSIG/CSCR01.docx" TargetMode="External"/><Relationship Id="rId17" Type="http://schemas.openxmlformats.org/officeDocument/2006/relationships/hyperlink" Target="http://docs.supersalud.gov.co/PortalWeb/planeacion/AdministracionSIG/GDCR01.doc" TargetMode="External"/><Relationship Id="rId25" Type="http://schemas.openxmlformats.org/officeDocument/2006/relationships/hyperlink" Target="http://docs.supersalud.gov.co/PortalWeb/planeacion/AdministracionSIG/JTCR01.docx" TargetMode="External"/><Relationship Id="rId33" Type="http://schemas.openxmlformats.org/officeDocument/2006/relationships/hyperlink" Target="http://docs.supersalud.gov.co/PortalWeb/planeacion/AdministracionSIG/PMCR01.docx" TargetMode="External"/><Relationship Id="rId38" Type="http://schemas.openxmlformats.org/officeDocument/2006/relationships/hyperlink" Target="http://docs.supersalud.gov.co/PortalWeb/planeacion/AdministracionSIG/SGCR0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46"/>
  <sheetViews>
    <sheetView tabSelected="1" zoomScale="80" zoomScaleNormal="80" zoomScaleSheetLayoutView="25" workbookViewId="0">
      <pane ySplit="5" topLeftCell="A6" activePane="bottomLeft" state="frozen"/>
      <selection pane="bottomLeft" sqref="A1:C2"/>
    </sheetView>
  </sheetViews>
  <sheetFormatPr baseColWidth="10" defaultColWidth="0" defaultRowHeight="12.75" x14ac:dyDescent="0.2"/>
  <cols>
    <col min="1" max="1" width="23.7109375" style="4" customWidth="1"/>
    <col min="2" max="2" width="26.140625" style="4" customWidth="1"/>
    <col min="3" max="4" width="24.7109375" style="1" customWidth="1"/>
    <col min="5" max="5" width="29.5703125" style="1" customWidth="1"/>
    <col min="6" max="6" width="29.28515625" style="1" customWidth="1"/>
    <col min="7" max="7" width="29" style="1" customWidth="1"/>
    <col min="8" max="8" width="39.85546875" style="1" customWidth="1"/>
    <col min="9" max="9" width="33.5703125" style="1" customWidth="1"/>
    <col min="10" max="10" width="9.5703125" style="53" customWidth="1"/>
    <col min="11" max="11" width="24.5703125" style="51" customWidth="1"/>
    <col min="12" max="12" width="32.7109375" style="51" customWidth="1"/>
    <col min="13" max="13" width="25" style="53" customWidth="1"/>
    <col min="14" max="14" width="22.28515625" style="53" customWidth="1"/>
    <col min="15" max="17" width="17.140625" style="53" customWidth="1"/>
    <col min="18" max="18" width="7.140625" style="53" customWidth="1"/>
    <col min="19" max="19" width="6.7109375" style="53" customWidth="1"/>
    <col min="20" max="21" width="7.140625" style="53" customWidth="1"/>
    <col min="22" max="22" width="6.85546875" style="53" customWidth="1"/>
    <col min="23" max="23" width="7.28515625" style="53" customWidth="1"/>
    <col min="24" max="24" width="6.85546875" style="53" customWidth="1"/>
    <col min="25" max="25" width="7.140625" style="53" customWidth="1"/>
    <col min="26" max="26" width="7" style="53" customWidth="1"/>
    <col min="27" max="27" width="7.28515625" style="53" customWidth="1"/>
    <col min="28" max="28" width="6.7109375" style="53" customWidth="1"/>
    <col min="29" max="29" width="7" style="53" customWidth="1"/>
    <col min="30" max="30" width="27" style="51" customWidth="1"/>
    <col min="31" max="31" width="28" style="51" customWidth="1"/>
    <col min="32" max="32" width="20.7109375" style="111" customWidth="1"/>
    <col min="33" max="33" width="28.5703125" style="111" customWidth="1"/>
    <col min="34" max="34" width="31.85546875" style="1" customWidth="1"/>
    <col min="35" max="35" width="11.42578125" style="1" customWidth="1"/>
    <col min="36" max="65" width="0" style="1" hidden="1" customWidth="1"/>
    <col min="66" max="16384" width="11.42578125" style="1" hidden="1"/>
  </cols>
  <sheetData>
    <row r="1" spans="1:35" ht="29.25" customHeight="1" x14ac:dyDescent="0.2">
      <c r="A1" s="240"/>
      <c r="B1" s="241"/>
      <c r="C1" s="242"/>
      <c r="D1" s="246" t="s">
        <v>0</v>
      </c>
      <c r="E1" s="247"/>
      <c r="F1" s="226" t="s">
        <v>18</v>
      </c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14" t="s">
        <v>1</v>
      </c>
    </row>
    <row r="2" spans="1:35" ht="27.75" customHeight="1" thickBot="1" x14ac:dyDescent="0.25">
      <c r="A2" s="243"/>
      <c r="B2" s="244"/>
      <c r="C2" s="245"/>
      <c r="D2" s="248" t="s">
        <v>2</v>
      </c>
      <c r="E2" s="249"/>
      <c r="F2" s="228" t="s">
        <v>198</v>
      </c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13">
        <v>8</v>
      </c>
    </row>
    <row r="3" spans="1:35" ht="29.25" customHeight="1" thickBot="1" x14ac:dyDescent="0.25">
      <c r="A3" s="232" t="s">
        <v>31</v>
      </c>
      <c r="B3" s="233"/>
      <c r="C3" s="233"/>
      <c r="D3" s="233"/>
      <c r="E3" s="233"/>
      <c r="F3" s="233"/>
      <c r="G3" s="234"/>
      <c r="H3" s="207" t="s">
        <v>3</v>
      </c>
      <c r="I3" s="208"/>
      <c r="J3" s="208"/>
      <c r="K3" s="208"/>
      <c r="L3" s="208"/>
      <c r="M3" s="208"/>
      <c r="N3" s="208"/>
      <c r="O3" s="209"/>
      <c r="P3" s="207" t="s">
        <v>183</v>
      </c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 t="s">
        <v>196</v>
      </c>
      <c r="AE3" s="208"/>
      <c r="AF3" s="208"/>
      <c r="AG3" s="235"/>
      <c r="AH3" s="15"/>
    </row>
    <row r="4" spans="1:35" ht="23.25" customHeight="1" thickBot="1" x14ac:dyDescent="0.25">
      <c r="A4" s="210" t="s">
        <v>48</v>
      </c>
      <c r="B4" s="230" t="s">
        <v>45</v>
      </c>
      <c r="C4" s="212" t="s">
        <v>46</v>
      </c>
      <c r="D4" s="210" t="s">
        <v>162</v>
      </c>
      <c r="E4" s="210" t="s">
        <v>137</v>
      </c>
      <c r="F4" s="210" t="s">
        <v>163</v>
      </c>
      <c r="G4" s="210" t="s">
        <v>184</v>
      </c>
      <c r="H4" s="214" t="s">
        <v>0</v>
      </c>
      <c r="I4" s="216" t="s">
        <v>47</v>
      </c>
      <c r="J4" s="218" t="s">
        <v>19</v>
      </c>
      <c r="K4" s="219"/>
      <c r="L4" s="219"/>
      <c r="M4" s="219"/>
      <c r="N4" s="219"/>
      <c r="O4" s="220"/>
      <c r="P4" s="224" t="s">
        <v>161</v>
      </c>
      <c r="Q4" s="218" t="s">
        <v>182</v>
      </c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20"/>
      <c r="AD4" s="222" t="s">
        <v>197</v>
      </c>
      <c r="AE4" s="222" t="s">
        <v>30</v>
      </c>
      <c r="AF4" s="218" t="s">
        <v>29</v>
      </c>
      <c r="AG4" s="220"/>
      <c r="AH4" s="206" t="s">
        <v>42</v>
      </c>
    </row>
    <row r="5" spans="1:35" ht="27" customHeight="1" thickBot="1" x14ac:dyDescent="0.25">
      <c r="A5" s="211"/>
      <c r="B5" s="231"/>
      <c r="C5" s="213"/>
      <c r="D5" s="221"/>
      <c r="E5" s="211"/>
      <c r="F5" s="211"/>
      <c r="G5" s="211"/>
      <c r="H5" s="215"/>
      <c r="I5" s="217"/>
      <c r="J5" s="75" t="s">
        <v>40</v>
      </c>
      <c r="K5" s="76" t="s">
        <v>20</v>
      </c>
      <c r="L5" s="77" t="s">
        <v>165</v>
      </c>
      <c r="M5" s="77" t="s">
        <v>21</v>
      </c>
      <c r="N5" s="77" t="s">
        <v>160</v>
      </c>
      <c r="O5" s="78" t="s">
        <v>44</v>
      </c>
      <c r="P5" s="225"/>
      <c r="Q5" s="79" t="s">
        <v>181</v>
      </c>
      <c r="R5" s="198" t="s">
        <v>5</v>
      </c>
      <c r="S5" s="76" t="s">
        <v>6</v>
      </c>
      <c r="T5" s="200" t="s">
        <v>7</v>
      </c>
      <c r="U5" s="76" t="s">
        <v>8</v>
      </c>
      <c r="V5" s="76" t="s">
        <v>9</v>
      </c>
      <c r="W5" s="76" t="s">
        <v>10</v>
      </c>
      <c r="X5" s="76" t="s">
        <v>11</v>
      </c>
      <c r="Y5" s="200" t="s">
        <v>12</v>
      </c>
      <c r="Z5" s="76" t="s">
        <v>13</v>
      </c>
      <c r="AA5" s="76" t="s">
        <v>14</v>
      </c>
      <c r="AB5" s="76" t="s">
        <v>15</v>
      </c>
      <c r="AC5" s="199" t="s">
        <v>16</v>
      </c>
      <c r="AD5" s="223"/>
      <c r="AE5" s="223"/>
      <c r="AF5" s="198" t="s">
        <v>4</v>
      </c>
      <c r="AG5" s="80" t="s">
        <v>41</v>
      </c>
      <c r="AH5" s="206"/>
    </row>
    <row r="6" spans="1:35" s="6" customFormat="1" ht="88.5" customHeight="1" thickTop="1" x14ac:dyDescent="0.2">
      <c r="A6" s="123" t="s">
        <v>52</v>
      </c>
      <c r="B6" s="123" t="s">
        <v>168</v>
      </c>
      <c r="C6" s="123" t="s">
        <v>168</v>
      </c>
      <c r="D6" s="65" t="s">
        <v>141</v>
      </c>
      <c r="E6" s="123" t="s">
        <v>150</v>
      </c>
      <c r="F6" s="123" t="s">
        <v>32</v>
      </c>
      <c r="G6" s="123" t="s">
        <v>174</v>
      </c>
      <c r="H6" s="123" t="s">
        <v>64</v>
      </c>
      <c r="I6" s="123" t="s">
        <v>228</v>
      </c>
      <c r="J6" s="117" t="s">
        <v>229</v>
      </c>
      <c r="K6" s="123" t="s">
        <v>230</v>
      </c>
      <c r="L6" s="123" t="s">
        <v>231</v>
      </c>
      <c r="M6" s="117" t="s">
        <v>22</v>
      </c>
      <c r="N6" s="117" t="s">
        <v>211</v>
      </c>
      <c r="O6" s="117" t="s">
        <v>27</v>
      </c>
      <c r="P6" s="122">
        <v>1</v>
      </c>
      <c r="Q6" s="122" t="s">
        <v>232</v>
      </c>
      <c r="R6" s="69"/>
      <c r="S6" s="117"/>
      <c r="T6" s="69"/>
      <c r="U6" s="122">
        <v>1</v>
      </c>
      <c r="V6" s="117"/>
      <c r="W6" s="122"/>
      <c r="X6" s="117"/>
      <c r="Y6" s="120">
        <v>1</v>
      </c>
      <c r="Z6" s="117"/>
      <c r="AA6" s="117"/>
      <c r="AB6" s="117"/>
      <c r="AC6" s="120">
        <v>1</v>
      </c>
      <c r="AD6" s="130" t="s">
        <v>233</v>
      </c>
      <c r="AE6" s="130" t="s">
        <v>233</v>
      </c>
      <c r="AF6" s="197" t="s">
        <v>233</v>
      </c>
      <c r="AG6" s="124" t="s">
        <v>233</v>
      </c>
      <c r="AH6" s="191" t="s">
        <v>206</v>
      </c>
      <c r="AI6" s="190"/>
    </row>
    <row r="7" spans="1:35" s="6" customFormat="1" ht="100.5" customHeight="1" x14ac:dyDescent="0.2">
      <c r="A7" s="66" t="s">
        <v>52</v>
      </c>
      <c r="B7" s="66" t="s">
        <v>168</v>
      </c>
      <c r="C7" s="66" t="s">
        <v>168</v>
      </c>
      <c r="D7" s="66" t="s">
        <v>141</v>
      </c>
      <c r="E7" s="66" t="s">
        <v>151</v>
      </c>
      <c r="F7" s="66" t="s">
        <v>39</v>
      </c>
      <c r="G7" s="66" t="s">
        <v>174</v>
      </c>
      <c r="H7" s="66" t="s">
        <v>64</v>
      </c>
      <c r="I7" s="66" t="s">
        <v>234</v>
      </c>
      <c r="J7" s="67" t="s">
        <v>235</v>
      </c>
      <c r="K7" s="66" t="s">
        <v>236</v>
      </c>
      <c r="L7" s="66" t="s">
        <v>237</v>
      </c>
      <c r="M7" s="67" t="s">
        <v>23</v>
      </c>
      <c r="N7" s="67" t="s">
        <v>238</v>
      </c>
      <c r="O7" s="67" t="s">
        <v>28</v>
      </c>
      <c r="P7" s="67">
        <v>0</v>
      </c>
      <c r="Q7" s="68">
        <v>0.3</v>
      </c>
      <c r="R7" s="67"/>
      <c r="S7" s="67"/>
      <c r="T7" s="67"/>
      <c r="U7" s="67"/>
      <c r="V7" s="67"/>
      <c r="W7" s="68">
        <v>0.3</v>
      </c>
      <c r="X7" s="67"/>
      <c r="Y7" s="67"/>
      <c r="Z7" s="67"/>
      <c r="AA7" s="67"/>
      <c r="AB7" s="67"/>
      <c r="AC7" s="68">
        <v>0.3</v>
      </c>
      <c r="AD7" s="81" t="s">
        <v>233</v>
      </c>
      <c r="AE7" s="81" t="s">
        <v>233</v>
      </c>
      <c r="AF7" s="58" t="s">
        <v>233</v>
      </c>
      <c r="AG7" s="58" t="s">
        <v>233</v>
      </c>
      <c r="AH7" s="73" t="s">
        <v>206</v>
      </c>
      <c r="AI7" s="190"/>
    </row>
    <row r="8" spans="1:35" s="6" customFormat="1" ht="88.5" customHeight="1" x14ac:dyDescent="0.2">
      <c r="A8" s="66" t="s">
        <v>52</v>
      </c>
      <c r="B8" s="66" t="s">
        <v>168</v>
      </c>
      <c r="C8" s="66" t="s">
        <v>168</v>
      </c>
      <c r="D8" s="66" t="s">
        <v>141</v>
      </c>
      <c r="E8" s="66" t="s">
        <v>149</v>
      </c>
      <c r="F8" s="66" t="s">
        <v>32</v>
      </c>
      <c r="G8" s="66" t="s">
        <v>174</v>
      </c>
      <c r="H8" s="66" t="s">
        <v>66</v>
      </c>
      <c r="I8" s="251" t="s">
        <v>239</v>
      </c>
      <c r="J8" s="250" t="s">
        <v>240</v>
      </c>
      <c r="K8" s="251" t="s">
        <v>241</v>
      </c>
      <c r="L8" s="251" t="s">
        <v>242</v>
      </c>
      <c r="M8" s="250" t="s">
        <v>22</v>
      </c>
      <c r="N8" s="250" t="s">
        <v>238</v>
      </c>
      <c r="O8" s="250" t="s">
        <v>28</v>
      </c>
      <c r="P8" s="250">
        <v>0</v>
      </c>
      <c r="Q8" s="250">
        <v>2</v>
      </c>
      <c r="R8" s="250"/>
      <c r="S8" s="250"/>
      <c r="T8" s="250"/>
      <c r="U8" s="250"/>
      <c r="V8" s="250"/>
      <c r="W8" s="250">
        <v>1</v>
      </c>
      <c r="X8" s="250"/>
      <c r="Y8" s="250"/>
      <c r="Z8" s="250"/>
      <c r="AA8" s="250"/>
      <c r="AB8" s="250"/>
      <c r="AC8" s="250">
        <v>1</v>
      </c>
      <c r="AD8" s="251" t="s">
        <v>188</v>
      </c>
      <c r="AE8" s="66" t="s">
        <v>243</v>
      </c>
      <c r="AF8" s="94" t="s">
        <v>244</v>
      </c>
      <c r="AG8" s="59">
        <f>AG9/2</f>
        <v>234840000</v>
      </c>
      <c r="AH8" s="73" t="s">
        <v>206</v>
      </c>
      <c r="AI8" s="190"/>
    </row>
    <row r="9" spans="1:35" s="6" customFormat="1" ht="88.5" customHeight="1" x14ac:dyDescent="0.2">
      <c r="A9" s="66" t="s">
        <v>52</v>
      </c>
      <c r="B9" s="66" t="s">
        <v>168</v>
      </c>
      <c r="C9" s="66" t="s">
        <v>168</v>
      </c>
      <c r="D9" s="66" t="s">
        <v>141</v>
      </c>
      <c r="E9" s="66" t="s">
        <v>149</v>
      </c>
      <c r="F9" s="66" t="s">
        <v>32</v>
      </c>
      <c r="G9" s="66" t="s">
        <v>174</v>
      </c>
      <c r="H9" s="66" t="s">
        <v>66</v>
      </c>
      <c r="I9" s="251"/>
      <c r="J9" s="250"/>
      <c r="K9" s="251"/>
      <c r="L9" s="251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1"/>
      <c r="AE9" s="66" t="s">
        <v>245</v>
      </c>
      <c r="AF9" s="94" t="s">
        <v>244</v>
      </c>
      <c r="AG9" s="59">
        <v>469680000</v>
      </c>
      <c r="AH9" s="73" t="s">
        <v>206</v>
      </c>
      <c r="AI9" s="190"/>
    </row>
    <row r="10" spans="1:35" s="6" customFormat="1" ht="88.5" customHeight="1" x14ac:dyDescent="0.2">
      <c r="A10" s="66" t="s">
        <v>52</v>
      </c>
      <c r="B10" s="66" t="s">
        <v>168</v>
      </c>
      <c r="C10" s="66" t="s">
        <v>168</v>
      </c>
      <c r="D10" s="66" t="s">
        <v>141</v>
      </c>
      <c r="E10" s="66" t="s">
        <v>149</v>
      </c>
      <c r="F10" s="66" t="s">
        <v>32</v>
      </c>
      <c r="G10" s="66" t="s">
        <v>174</v>
      </c>
      <c r="H10" s="66" t="s">
        <v>66</v>
      </c>
      <c r="I10" s="66" t="s">
        <v>246</v>
      </c>
      <c r="J10" s="67" t="s">
        <v>247</v>
      </c>
      <c r="K10" s="66" t="s">
        <v>248</v>
      </c>
      <c r="L10" s="66" t="s">
        <v>249</v>
      </c>
      <c r="M10" s="67" t="s">
        <v>22</v>
      </c>
      <c r="N10" s="67" t="s">
        <v>238</v>
      </c>
      <c r="O10" s="67" t="s">
        <v>28</v>
      </c>
      <c r="P10" s="67">
        <v>2</v>
      </c>
      <c r="Q10" s="67">
        <v>2</v>
      </c>
      <c r="R10" s="67"/>
      <c r="S10" s="67"/>
      <c r="T10" s="67"/>
      <c r="U10" s="67"/>
      <c r="V10" s="67"/>
      <c r="W10" s="67">
        <v>1</v>
      </c>
      <c r="X10" s="67"/>
      <c r="Y10" s="67"/>
      <c r="Z10" s="67"/>
      <c r="AA10" s="67"/>
      <c r="AB10" s="67"/>
      <c r="AC10" s="67">
        <v>1</v>
      </c>
      <c r="AD10" s="66" t="s">
        <v>188</v>
      </c>
      <c r="AE10" s="66" t="s">
        <v>243</v>
      </c>
      <c r="AF10" s="94" t="s">
        <v>244</v>
      </c>
      <c r="AG10" s="59">
        <f>AG9/2</f>
        <v>234840000</v>
      </c>
      <c r="AH10" s="73" t="s">
        <v>206</v>
      </c>
      <c r="AI10" s="190"/>
    </row>
    <row r="11" spans="1:35" s="6" customFormat="1" ht="88.5" customHeight="1" x14ac:dyDescent="0.2">
      <c r="A11" s="66" t="s">
        <v>52</v>
      </c>
      <c r="B11" s="66" t="s">
        <v>168</v>
      </c>
      <c r="C11" s="66" t="s">
        <v>168</v>
      </c>
      <c r="D11" s="66" t="s">
        <v>141</v>
      </c>
      <c r="E11" s="66" t="s">
        <v>149</v>
      </c>
      <c r="F11" s="66" t="s">
        <v>250</v>
      </c>
      <c r="G11" s="66" t="s">
        <v>173</v>
      </c>
      <c r="H11" s="66" t="s">
        <v>66</v>
      </c>
      <c r="I11" s="66" t="s">
        <v>251</v>
      </c>
      <c r="J11" s="67" t="s">
        <v>252</v>
      </c>
      <c r="K11" s="66" t="s">
        <v>253</v>
      </c>
      <c r="L11" s="66" t="s">
        <v>254</v>
      </c>
      <c r="M11" s="67" t="s">
        <v>24</v>
      </c>
      <c r="N11" s="67" t="s">
        <v>238</v>
      </c>
      <c r="O11" s="67" t="s">
        <v>255</v>
      </c>
      <c r="P11" s="67">
        <v>27</v>
      </c>
      <c r="Q11" s="67">
        <v>27</v>
      </c>
      <c r="R11" s="67"/>
      <c r="S11" s="67"/>
      <c r="T11" s="67"/>
      <c r="U11" s="67"/>
      <c r="V11" s="67"/>
      <c r="W11" s="67"/>
      <c r="X11" s="67"/>
      <c r="Y11" s="67"/>
      <c r="Z11" s="67">
        <v>27</v>
      </c>
      <c r="AA11" s="67"/>
      <c r="AB11" s="67"/>
      <c r="AC11" s="67"/>
      <c r="AD11" s="67" t="s">
        <v>233</v>
      </c>
      <c r="AE11" s="67" t="s">
        <v>233</v>
      </c>
      <c r="AF11" s="67" t="s">
        <v>233</v>
      </c>
      <c r="AG11" s="59" t="s">
        <v>233</v>
      </c>
      <c r="AH11" s="127" t="s">
        <v>206</v>
      </c>
    </row>
    <row r="12" spans="1:35" s="6" customFormat="1" ht="88.5" customHeight="1" x14ac:dyDescent="0.2">
      <c r="A12" s="66" t="s">
        <v>52</v>
      </c>
      <c r="B12" s="66" t="s">
        <v>168</v>
      </c>
      <c r="C12" s="66" t="s">
        <v>168</v>
      </c>
      <c r="D12" s="66" t="s">
        <v>141</v>
      </c>
      <c r="E12" s="66" t="s">
        <v>149</v>
      </c>
      <c r="F12" s="66" t="s">
        <v>250</v>
      </c>
      <c r="G12" s="66" t="s">
        <v>173</v>
      </c>
      <c r="H12" s="66" t="s">
        <v>66</v>
      </c>
      <c r="I12" s="66" t="s">
        <v>256</v>
      </c>
      <c r="J12" s="67" t="s">
        <v>257</v>
      </c>
      <c r="K12" s="66" t="s">
        <v>258</v>
      </c>
      <c r="L12" s="66" t="s">
        <v>259</v>
      </c>
      <c r="M12" s="67" t="s">
        <v>22</v>
      </c>
      <c r="N12" s="67" t="s">
        <v>238</v>
      </c>
      <c r="O12" s="67" t="s">
        <v>28</v>
      </c>
      <c r="P12" s="67">
        <v>21</v>
      </c>
      <c r="Q12" s="67">
        <v>21</v>
      </c>
      <c r="R12" s="67"/>
      <c r="S12" s="67"/>
      <c r="T12" s="67"/>
      <c r="U12" s="67"/>
      <c r="V12" s="67"/>
      <c r="W12" s="67"/>
      <c r="X12" s="83"/>
      <c r="Y12" s="67">
        <v>7</v>
      </c>
      <c r="Z12" s="67"/>
      <c r="AA12" s="67"/>
      <c r="AB12" s="67"/>
      <c r="AC12" s="67">
        <v>14</v>
      </c>
      <c r="AD12" s="67" t="s">
        <v>233</v>
      </c>
      <c r="AE12" s="67" t="s">
        <v>233</v>
      </c>
      <c r="AF12" s="67" t="s">
        <v>233</v>
      </c>
      <c r="AG12" s="59" t="s">
        <v>233</v>
      </c>
      <c r="AH12" s="73" t="s">
        <v>206</v>
      </c>
      <c r="AI12" s="190"/>
    </row>
    <row r="13" spans="1:35" s="6" customFormat="1" ht="88.5" customHeight="1" x14ac:dyDescent="0.2">
      <c r="A13" s="66" t="s">
        <v>52</v>
      </c>
      <c r="B13" s="66" t="s">
        <v>168</v>
      </c>
      <c r="C13" s="66" t="s">
        <v>168</v>
      </c>
      <c r="D13" s="66" t="s">
        <v>144</v>
      </c>
      <c r="E13" s="66" t="s">
        <v>149</v>
      </c>
      <c r="F13" s="66" t="s">
        <v>250</v>
      </c>
      <c r="G13" s="66" t="s">
        <v>173</v>
      </c>
      <c r="H13" s="66" t="s">
        <v>66</v>
      </c>
      <c r="I13" s="66" t="s">
        <v>260</v>
      </c>
      <c r="J13" s="67" t="s">
        <v>261</v>
      </c>
      <c r="K13" s="66" t="s">
        <v>262</v>
      </c>
      <c r="L13" s="66" t="s">
        <v>263</v>
      </c>
      <c r="M13" s="67" t="s">
        <v>24</v>
      </c>
      <c r="N13" s="67" t="s">
        <v>238</v>
      </c>
      <c r="O13" s="67" t="s">
        <v>28</v>
      </c>
      <c r="P13" s="67">
        <v>31</v>
      </c>
      <c r="Q13" s="67">
        <v>31</v>
      </c>
      <c r="R13" s="67"/>
      <c r="S13" s="67"/>
      <c r="T13" s="67"/>
      <c r="U13" s="67"/>
      <c r="V13" s="67"/>
      <c r="W13" s="67">
        <v>16</v>
      </c>
      <c r="X13" s="67"/>
      <c r="Y13" s="67"/>
      <c r="Z13" s="67"/>
      <c r="AA13" s="67"/>
      <c r="AB13" s="67"/>
      <c r="AC13" s="67">
        <v>15</v>
      </c>
      <c r="AD13" s="66" t="s">
        <v>188</v>
      </c>
      <c r="AE13" s="66" t="s">
        <v>245</v>
      </c>
      <c r="AF13" s="94" t="s">
        <v>244</v>
      </c>
      <c r="AG13" s="59">
        <v>760000000</v>
      </c>
      <c r="AH13" s="127" t="s">
        <v>206</v>
      </c>
    </row>
    <row r="14" spans="1:35" s="6" customFormat="1" ht="88.5" customHeight="1" x14ac:dyDescent="0.2">
      <c r="A14" s="66" t="s">
        <v>52</v>
      </c>
      <c r="B14" s="66" t="s">
        <v>168</v>
      </c>
      <c r="C14" s="66" t="s">
        <v>168</v>
      </c>
      <c r="D14" s="66" t="s">
        <v>141</v>
      </c>
      <c r="E14" s="66" t="s">
        <v>149</v>
      </c>
      <c r="F14" s="66" t="s">
        <v>250</v>
      </c>
      <c r="G14" s="66" t="s">
        <v>173</v>
      </c>
      <c r="H14" s="66" t="s">
        <v>66</v>
      </c>
      <c r="I14" s="66" t="s">
        <v>264</v>
      </c>
      <c r="J14" s="67" t="s">
        <v>265</v>
      </c>
      <c r="K14" s="66" t="s">
        <v>266</v>
      </c>
      <c r="L14" s="66" t="s">
        <v>267</v>
      </c>
      <c r="M14" s="67" t="s">
        <v>24</v>
      </c>
      <c r="N14" s="67" t="s">
        <v>238</v>
      </c>
      <c r="O14" s="67" t="s">
        <v>255</v>
      </c>
      <c r="P14" s="67">
        <v>0</v>
      </c>
      <c r="Q14" s="67">
        <v>1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>
        <v>1</v>
      </c>
      <c r="AD14" s="67" t="s">
        <v>233</v>
      </c>
      <c r="AE14" s="67" t="s">
        <v>233</v>
      </c>
      <c r="AF14" s="67" t="s">
        <v>233</v>
      </c>
      <c r="AG14" s="59" t="s">
        <v>233</v>
      </c>
      <c r="AH14" s="73" t="s">
        <v>206</v>
      </c>
      <c r="AI14" s="190"/>
    </row>
    <row r="15" spans="1:35" s="6" customFormat="1" ht="88.5" customHeight="1" x14ac:dyDescent="0.2">
      <c r="A15" s="66" t="s">
        <v>52</v>
      </c>
      <c r="B15" s="66" t="s">
        <v>168</v>
      </c>
      <c r="C15" s="66" t="s">
        <v>168</v>
      </c>
      <c r="D15" s="66" t="s">
        <v>141</v>
      </c>
      <c r="E15" s="66" t="s">
        <v>227</v>
      </c>
      <c r="F15" s="66" t="s">
        <v>37</v>
      </c>
      <c r="G15" s="66" t="s">
        <v>173</v>
      </c>
      <c r="H15" s="66" t="s">
        <v>74</v>
      </c>
      <c r="I15" s="66" t="s">
        <v>1134</v>
      </c>
      <c r="J15" s="67" t="s">
        <v>268</v>
      </c>
      <c r="K15" s="66" t="s">
        <v>269</v>
      </c>
      <c r="L15" s="66" t="s">
        <v>270</v>
      </c>
      <c r="M15" s="67" t="s">
        <v>22</v>
      </c>
      <c r="N15" s="67" t="s">
        <v>211</v>
      </c>
      <c r="O15" s="67" t="s">
        <v>28</v>
      </c>
      <c r="P15" s="68">
        <v>1</v>
      </c>
      <c r="Q15" s="68">
        <v>1</v>
      </c>
      <c r="R15" s="67"/>
      <c r="S15" s="67"/>
      <c r="T15" s="68"/>
      <c r="U15" s="67"/>
      <c r="V15" s="67"/>
      <c r="W15" s="68">
        <v>1</v>
      </c>
      <c r="X15" s="67"/>
      <c r="Y15" s="67"/>
      <c r="Z15" s="68"/>
      <c r="AA15" s="67"/>
      <c r="AB15" s="67"/>
      <c r="AC15" s="68">
        <v>1</v>
      </c>
      <c r="AD15" s="67" t="s">
        <v>233</v>
      </c>
      <c r="AE15" s="67" t="s">
        <v>233</v>
      </c>
      <c r="AF15" s="67" t="s">
        <v>233</v>
      </c>
      <c r="AG15" s="59" t="s">
        <v>233</v>
      </c>
      <c r="AH15" s="127" t="s">
        <v>206</v>
      </c>
    </row>
    <row r="16" spans="1:35" s="6" customFormat="1" ht="88.5" customHeight="1" x14ac:dyDescent="0.2">
      <c r="A16" s="66" t="s">
        <v>52</v>
      </c>
      <c r="B16" s="66" t="s">
        <v>168</v>
      </c>
      <c r="C16" s="66" t="s">
        <v>168</v>
      </c>
      <c r="D16" s="66" t="s">
        <v>141</v>
      </c>
      <c r="E16" s="66" t="s">
        <v>227</v>
      </c>
      <c r="F16" s="66" t="s">
        <v>37</v>
      </c>
      <c r="G16" s="66" t="s">
        <v>173</v>
      </c>
      <c r="H16" s="66" t="s">
        <v>68</v>
      </c>
      <c r="I16" s="66" t="s">
        <v>271</v>
      </c>
      <c r="J16" s="67" t="s">
        <v>272</v>
      </c>
      <c r="K16" s="66" t="s">
        <v>273</v>
      </c>
      <c r="L16" s="66" t="s">
        <v>274</v>
      </c>
      <c r="M16" s="67" t="s">
        <v>22</v>
      </c>
      <c r="N16" s="67" t="s">
        <v>275</v>
      </c>
      <c r="O16" s="67" t="s">
        <v>28</v>
      </c>
      <c r="P16" s="67">
        <v>14</v>
      </c>
      <c r="Q16" s="67">
        <v>33</v>
      </c>
      <c r="R16" s="67"/>
      <c r="S16" s="67"/>
      <c r="T16" s="67">
        <v>6</v>
      </c>
      <c r="U16" s="67"/>
      <c r="V16" s="67"/>
      <c r="W16" s="67">
        <v>10</v>
      </c>
      <c r="X16" s="67"/>
      <c r="Y16" s="67"/>
      <c r="Z16" s="67">
        <v>10</v>
      </c>
      <c r="AA16" s="67"/>
      <c r="AB16" s="67"/>
      <c r="AC16" s="67">
        <v>7</v>
      </c>
      <c r="AD16" s="66" t="s">
        <v>188</v>
      </c>
      <c r="AE16" s="112" t="s">
        <v>276</v>
      </c>
      <c r="AF16" s="67" t="s">
        <v>244</v>
      </c>
      <c r="AG16" s="95">
        <v>531030184</v>
      </c>
      <c r="AH16" s="73" t="s">
        <v>206</v>
      </c>
      <c r="AI16" s="190"/>
    </row>
    <row r="17" spans="1:35" s="6" customFormat="1" ht="88.5" customHeight="1" x14ac:dyDescent="0.2">
      <c r="A17" s="66" t="s">
        <v>52</v>
      </c>
      <c r="B17" s="66" t="s">
        <v>168</v>
      </c>
      <c r="C17" s="66" t="s">
        <v>168</v>
      </c>
      <c r="D17" s="66" t="s">
        <v>141</v>
      </c>
      <c r="E17" s="66" t="s">
        <v>227</v>
      </c>
      <c r="F17" s="66" t="s">
        <v>37</v>
      </c>
      <c r="G17" s="66" t="s">
        <v>173</v>
      </c>
      <c r="H17" s="66" t="s">
        <v>74</v>
      </c>
      <c r="I17" s="66" t="s">
        <v>277</v>
      </c>
      <c r="J17" s="67" t="s">
        <v>278</v>
      </c>
      <c r="K17" s="66" t="s">
        <v>279</v>
      </c>
      <c r="L17" s="66" t="s">
        <v>280</v>
      </c>
      <c r="M17" s="67" t="s">
        <v>22</v>
      </c>
      <c r="N17" s="67" t="s">
        <v>275</v>
      </c>
      <c r="O17" s="67" t="s">
        <v>26</v>
      </c>
      <c r="P17" s="67">
        <v>18</v>
      </c>
      <c r="Q17" s="67" t="s">
        <v>281</v>
      </c>
      <c r="R17" s="67"/>
      <c r="S17" s="67"/>
      <c r="T17" s="67"/>
      <c r="U17" s="67"/>
      <c r="V17" s="67"/>
      <c r="W17" s="67" t="s">
        <v>282</v>
      </c>
      <c r="X17" s="67"/>
      <c r="Y17" s="67"/>
      <c r="Z17" s="67"/>
      <c r="AA17" s="67"/>
      <c r="AB17" s="67"/>
      <c r="AC17" s="67" t="s">
        <v>282</v>
      </c>
      <c r="AD17" s="66" t="s">
        <v>233</v>
      </c>
      <c r="AE17" s="66" t="s">
        <v>233</v>
      </c>
      <c r="AF17" s="67" t="s">
        <v>233</v>
      </c>
      <c r="AG17" s="95" t="s">
        <v>233</v>
      </c>
      <c r="AH17" s="127" t="s">
        <v>206</v>
      </c>
    </row>
    <row r="18" spans="1:35" s="6" customFormat="1" ht="88.5" customHeight="1" x14ac:dyDescent="0.2">
      <c r="A18" s="66" t="s">
        <v>52</v>
      </c>
      <c r="B18" s="66" t="s">
        <v>168</v>
      </c>
      <c r="C18" s="66" t="s">
        <v>168</v>
      </c>
      <c r="D18" s="66" t="s">
        <v>141</v>
      </c>
      <c r="E18" s="66" t="s">
        <v>227</v>
      </c>
      <c r="F18" s="66" t="s">
        <v>37</v>
      </c>
      <c r="G18" s="66" t="s">
        <v>174</v>
      </c>
      <c r="H18" s="66" t="s">
        <v>74</v>
      </c>
      <c r="I18" s="66" t="s">
        <v>283</v>
      </c>
      <c r="J18" s="67" t="s">
        <v>284</v>
      </c>
      <c r="K18" s="66" t="s">
        <v>285</v>
      </c>
      <c r="L18" s="66" t="s">
        <v>286</v>
      </c>
      <c r="M18" s="67" t="s">
        <v>23</v>
      </c>
      <c r="N18" s="67" t="s">
        <v>275</v>
      </c>
      <c r="O18" s="67" t="s">
        <v>28</v>
      </c>
      <c r="P18" s="67">
        <v>0</v>
      </c>
      <c r="Q18" s="67">
        <v>4</v>
      </c>
      <c r="R18" s="67"/>
      <c r="S18" s="67"/>
      <c r="T18" s="67"/>
      <c r="U18" s="67"/>
      <c r="V18" s="67"/>
      <c r="W18" s="67">
        <v>2</v>
      </c>
      <c r="X18" s="67"/>
      <c r="Y18" s="67"/>
      <c r="Z18" s="67"/>
      <c r="AA18" s="67"/>
      <c r="AB18" s="67"/>
      <c r="AC18" s="67">
        <v>2</v>
      </c>
      <c r="AD18" s="66" t="s">
        <v>233</v>
      </c>
      <c r="AE18" s="66" t="s">
        <v>233</v>
      </c>
      <c r="AF18" s="67" t="s">
        <v>233</v>
      </c>
      <c r="AG18" s="95" t="s">
        <v>233</v>
      </c>
      <c r="AH18" s="127" t="s">
        <v>206</v>
      </c>
    </row>
    <row r="19" spans="1:35" s="6" customFormat="1" ht="88.5" customHeight="1" thickBot="1" x14ac:dyDescent="0.25">
      <c r="A19" s="72" t="s">
        <v>52</v>
      </c>
      <c r="B19" s="72" t="s">
        <v>168</v>
      </c>
      <c r="C19" s="72" t="s">
        <v>168</v>
      </c>
      <c r="D19" s="72" t="s">
        <v>141</v>
      </c>
      <c r="E19" s="72" t="s">
        <v>227</v>
      </c>
      <c r="F19" s="119" t="s">
        <v>37</v>
      </c>
      <c r="G19" s="72" t="s">
        <v>176</v>
      </c>
      <c r="H19" s="119" t="s">
        <v>74</v>
      </c>
      <c r="I19" s="72" t="s">
        <v>287</v>
      </c>
      <c r="J19" s="121" t="s">
        <v>288</v>
      </c>
      <c r="K19" s="72" t="s">
        <v>289</v>
      </c>
      <c r="L19" s="119" t="s">
        <v>290</v>
      </c>
      <c r="M19" s="121" t="s">
        <v>22</v>
      </c>
      <c r="N19" s="121" t="s">
        <v>275</v>
      </c>
      <c r="O19" s="121" t="s">
        <v>26</v>
      </c>
      <c r="P19" s="71">
        <v>12</v>
      </c>
      <c r="Q19" s="71">
        <v>12</v>
      </c>
      <c r="R19" s="71"/>
      <c r="S19" s="71"/>
      <c r="T19" s="71">
        <v>3</v>
      </c>
      <c r="U19" s="71"/>
      <c r="V19" s="71"/>
      <c r="W19" s="121">
        <v>3</v>
      </c>
      <c r="X19" s="71"/>
      <c r="Y19" s="71"/>
      <c r="Z19" s="121">
        <v>3</v>
      </c>
      <c r="AA19" s="71"/>
      <c r="AB19" s="121"/>
      <c r="AC19" s="121">
        <v>3</v>
      </c>
      <c r="AD19" s="119" t="s">
        <v>233</v>
      </c>
      <c r="AE19" s="119" t="s">
        <v>233</v>
      </c>
      <c r="AF19" s="71" t="s">
        <v>233</v>
      </c>
      <c r="AG19" s="118" t="s">
        <v>233</v>
      </c>
      <c r="AH19" s="196" t="s">
        <v>206</v>
      </c>
      <c r="AI19" s="190"/>
    </row>
    <row r="20" spans="1:35" s="6" customFormat="1" ht="88.5" customHeight="1" thickTop="1" x14ac:dyDescent="0.2">
      <c r="A20" s="123" t="s">
        <v>52</v>
      </c>
      <c r="B20" s="123" t="s">
        <v>168</v>
      </c>
      <c r="C20" s="123" t="s">
        <v>168</v>
      </c>
      <c r="D20" s="123" t="s">
        <v>143</v>
      </c>
      <c r="E20" s="123" t="s">
        <v>152</v>
      </c>
      <c r="F20" s="65" t="s">
        <v>32</v>
      </c>
      <c r="G20" s="123" t="s">
        <v>174</v>
      </c>
      <c r="H20" s="65" t="s">
        <v>68</v>
      </c>
      <c r="I20" s="123" t="s">
        <v>291</v>
      </c>
      <c r="J20" s="69" t="s">
        <v>292</v>
      </c>
      <c r="K20" s="123" t="s">
        <v>293</v>
      </c>
      <c r="L20" s="65" t="s">
        <v>294</v>
      </c>
      <c r="M20" s="69" t="s">
        <v>22</v>
      </c>
      <c r="N20" s="69" t="s">
        <v>295</v>
      </c>
      <c r="O20" s="69" t="s">
        <v>27</v>
      </c>
      <c r="P20" s="122">
        <v>1</v>
      </c>
      <c r="Q20" s="117" t="s">
        <v>296</v>
      </c>
      <c r="R20" s="117"/>
      <c r="S20" s="117"/>
      <c r="T20" s="117"/>
      <c r="U20" s="122">
        <v>1</v>
      </c>
      <c r="V20" s="117"/>
      <c r="W20" s="69"/>
      <c r="X20" s="117"/>
      <c r="Y20" s="122">
        <v>1</v>
      </c>
      <c r="Z20" s="69"/>
      <c r="AA20" s="117"/>
      <c r="AB20" s="69"/>
      <c r="AC20" s="120">
        <v>1</v>
      </c>
      <c r="AD20" s="65" t="s">
        <v>297</v>
      </c>
      <c r="AE20" s="65" t="s">
        <v>297</v>
      </c>
      <c r="AF20" s="117" t="s">
        <v>297</v>
      </c>
      <c r="AG20" s="69" t="s">
        <v>297</v>
      </c>
      <c r="AH20" s="194" t="s">
        <v>200</v>
      </c>
      <c r="AI20" s="190"/>
    </row>
    <row r="21" spans="1:35" s="6" customFormat="1" ht="88.5" customHeight="1" x14ac:dyDescent="0.2">
      <c r="A21" s="66" t="s">
        <v>52</v>
      </c>
      <c r="B21" s="66" t="s">
        <v>168</v>
      </c>
      <c r="C21" s="66" t="s">
        <v>168</v>
      </c>
      <c r="D21" s="66" t="s">
        <v>139</v>
      </c>
      <c r="E21" s="66" t="s">
        <v>139</v>
      </c>
      <c r="F21" s="66" t="s">
        <v>34</v>
      </c>
      <c r="G21" s="66" t="s">
        <v>174</v>
      </c>
      <c r="H21" s="66" t="s">
        <v>68</v>
      </c>
      <c r="I21" s="66" t="s">
        <v>298</v>
      </c>
      <c r="J21" s="67" t="s">
        <v>299</v>
      </c>
      <c r="K21" s="66" t="s">
        <v>300</v>
      </c>
      <c r="L21" s="66" t="s">
        <v>301</v>
      </c>
      <c r="M21" s="67" t="s">
        <v>22</v>
      </c>
      <c r="N21" s="67" t="s">
        <v>302</v>
      </c>
      <c r="O21" s="67" t="s">
        <v>28</v>
      </c>
      <c r="P21" s="67">
        <v>0</v>
      </c>
      <c r="Q21" s="67">
        <v>4</v>
      </c>
      <c r="R21" s="67"/>
      <c r="S21" s="67"/>
      <c r="T21" s="67"/>
      <c r="U21" s="68"/>
      <c r="V21" s="67"/>
      <c r="W21" s="67">
        <v>2</v>
      </c>
      <c r="X21" s="67"/>
      <c r="Y21" s="68"/>
      <c r="Z21" s="67"/>
      <c r="AA21" s="67"/>
      <c r="AB21" s="67"/>
      <c r="AC21" s="67">
        <v>2</v>
      </c>
      <c r="AD21" s="66" t="s">
        <v>297</v>
      </c>
      <c r="AE21" s="66" t="s">
        <v>297</v>
      </c>
      <c r="AF21" s="67" t="s">
        <v>297</v>
      </c>
      <c r="AG21" s="67" t="s">
        <v>297</v>
      </c>
      <c r="AH21" s="127" t="s">
        <v>200</v>
      </c>
    </row>
    <row r="22" spans="1:35" s="6" customFormat="1" ht="88.5" customHeight="1" x14ac:dyDescent="0.2">
      <c r="A22" s="66" t="s">
        <v>52</v>
      </c>
      <c r="B22" s="66" t="s">
        <v>168</v>
      </c>
      <c r="C22" s="66" t="s">
        <v>168</v>
      </c>
      <c r="D22" s="66" t="s">
        <v>141</v>
      </c>
      <c r="E22" s="66" t="s">
        <v>149</v>
      </c>
      <c r="F22" s="66" t="s">
        <v>37</v>
      </c>
      <c r="G22" s="66" t="s">
        <v>173</v>
      </c>
      <c r="H22" s="66" t="s">
        <v>68</v>
      </c>
      <c r="I22" s="66" t="s">
        <v>303</v>
      </c>
      <c r="J22" s="67" t="s">
        <v>304</v>
      </c>
      <c r="K22" s="66" t="s">
        <v>303</v>
      </c>
      <c r="L22" s="66" t="s">
        <v>305</v>
      </c>
      <c r="M22" s="67" t="s">
        <v>23</v>
      </c>
      <c r="N22" s="67" t="s">
        <v>302</v>
      </c>
      <c r="O22" s="67" t="s">
        <v>26</v>
      </c>
      <c r="P22" s="67">
        <v>17</v>
      </c>
      <c r="Q22" s="67">
        <v>19</v>
      </c>
      <c r="R22" s="67"/>
      <c r="S22" s="67"/>
      <c r="T22" s="67">
        <v>4</v>
      </c>
      <c r="U22" s="67"/>
      <c r="V22" s="67"/>
      <c r="W22" s="67">
        <v>5</v>
      </c>
      <c r="X22" s="67"/>
      <c r="Y22" s="67"/>
      <c r="Z22" s="67">
        <v>5</v>
      </c>
      <c r="AA22" s="67"/>
      <c r="AB22" s="67"/>
      <c r="AC22" s="67">
        <v>5</v>
      </c>
      <c r="AD22" s="66" t="s">
        <v>190</v>
      </c>
      <c r="AE22" s="66" t="s">
        <v>276</v>
      </c>
      <c r="AF22" s="67" t="s">
        <v>306</v>
      </c>
      <c r="AG22" s="62">
        <v>436666667</v>
      </c>
      <c r="AH22" s="127" t="s">
        <v>200</v>
      </c>
    </row>
    <row r="23" spans="1:35" s="6" customFormat="1" ht="88.5" customHeight="1" x14ac:dyDescent="0.2">
      <c r="A23" s="66" t="s">
        <v>52</v>
      </c>
      <c r="B23" s="66" t="s">
        <v>168</v>
      </c>
      <c r="C23" s="66" t="s">
        <v>168</v>
      </c>
      <c r="D23" s="66" t="s">
        <v>141</v>
      </c>
      <c r="E23" s="66" t="s">
        <v>149</v>
      </c>
      <c r="F23" s="66" t="s">
        <v>32</v>
      </c>
      <c r="G23" s="66" t="s">
        <v>174</v>
      </c>
      <c r="H23" s="66" t="s">
        <v>68</v>
      </c>
      <c r="I23" s="66" t="s">
        <v>307</v>
      </c>
      <c r="J23" s="67" t="s">
        <v>308</v>
      </c>
      <c r="K23" s="66" t="s">
        <v>309</v>
      </c>
      <c r="L23" s="66" t="s">
        <v>310</v>
      </c>
      <c r="M23" s="67" t="s">
        <v>23</v>
      </c>
      <c r="N23" s="67" t="s">
        <v>302</v>
      </c>
      <c r="O23" s="67" t="s">
        <v>26</v>
      </c>
      <c r="P23" s="67">
        <v>72</v>
      </c>
      <c r="Q23" s="67">
        <v>60</v>
      </c>
      <c r="R23" s="67"/>
      <c r="S23" s="67"/>
      <c r="T23" s="67">
        <v>10</v>
      </c>
      <c r="U23" s="67"/>
      <c r="V23" s="67"/>
      <c r="W23" s="67">
        <v>20</v>
      </c>
      <c r="X23" s="67"/>
      <c r="Y23" s="67"/>
      <c r="Z23" s="67">
        <v>20</v>
      </c>
      <c r="AA23" s="67"/>
      <c r="AB23" s="67"/>
      <c r="AC23" s="67">
        <v>10</v>
      </c>
      <c r="AD23" s="66" t="s">
        <v>190</v>
      </c>
      <c r="AE23" s="66" t="s">
        <v>311</v>
      </c>
      <c r="AF23" s="67" t="s">
        <v>312</v>
      </c>
      <c r="AG23" s="62">
        <v>1050000000</v>
      </c>
      <c r="AH23" s="73" t="s">
        <v>200</v>
      </c>
      <c r="AI23" s="190"/>
    </row>
    <row r="24" spans="1:35" s="6" customFormat="1" ht="88.5" customHeight="1" x14ac:dyDescent="0.2">
      <c r="A24" s="66" t="s">
        <v>52</v>
      </c>
      <c r="B24" s="66" t="s">
        <v>168</v>
      </c>
      <c r="C24" s="66" t="s">
        <v>168</v>
      </c>
      <c r="D24" s="66" t="s">
        <v>141</v>
      </c>
      <c r="E24" s="66" t="s">
        <v>149</v>
      </c>
      <c r="F24" s="66" t="s">
        <v>32</v>
      </c>
      <c r="G24" s="66" t="s">
        <v>174</v>
      </c>
      <c r="H24" s="66" t="s">
        <v>66</v>
      </c>
      <c r="I24" s="66" t="s">
        <v>314</v>
      </c>
      <c r="J24" s="67" t="s">
        <v>315</v>
      </c>
      <c r="K24" s="66" t="s">
        <v>316</v>
      </c>
      <c r="L24" s="66" t="s">
        <v>317</v>
      </c>
      <c r="M24" s="67" t="s">
        <v>22</v>
      </c>
      <c r="N24" s="67" t="s">
        <v>302</v>
      </c>
      <c r="O24" s="67" t="s">
        <v>28</v>
      </c>
      <c r="P24" s="67">
        <v>0</v>
      </c>
      <c r="Q24" s="67">
        <v>2</v>
      </c>
      <c r="R24" s="67"/>
      <c r="S24" s="67"/>
      <c r="T24" s="67">
        <v>1</v>
      </c>
      <c r="U24" s="67"/>
      <c r="V24" s="67"/>
      <c r="W24" s="67"/>
      <c r="X24" s="67"/>
      <c r="Y24" s="67"/>
      <c r="Z24" s="67"/>
      <c r="AA24" s="67"/>
      <c r="AB24" s="67">
        <v>1</v>
      </c>
      <c r="AC24" s="67"/>
      <c r="AD24" s="66" t="s">
        <v>297</v>
      </c>
      <c r="AE24" s="66" t="s">
        <v>297</v>
      </c>
      <c r="AF24" s="67" t="s">
        <v>297</v>
      </c>
      <c r="AG24" s="67" t="s">
        <v>297</v>
      </c>
      <c r="AH24" s="73" t="s">
        <v>200</v>
      </c>
      <c r="AI24" s="190"/>
    </row>
    <row r="25" spans="1:35" s="6" customFormat="1" ht="88.5" customHeight="1" x14ac:dyDescent="0.2">
      <c r="A25" s="66" t="s">
        <v>52</v>
      </c>
      <c r="B25" s="66" t="s">
        <v>168</v>
      </c>
      <c r="C25" s="66" t="s">
        <v>168</v>
      </c>
      <c r="D25" s="66" t="s">
        <v>141</v>
      </c>
      <c r="E25" s="66" t="s">
        <v>149</v>
      </c>
      <c r="F25" s="66" t="s">
        <v>34</v>
      </c>
      <c r="G25" s="66" t="s">
        <v>173</v>
      </c>
      <c r="H25" s="66" t="s">
        <v>66</v>
      </c>
      <c r="I25" s="66" t="s">
        <v>576</v>
      </c>
      <c r="J25" s="67" t="s">
        <v>577</v>
      </c>
      <c r="K25" s="66" t="s">
        <v>578</v>
      </c>
      <c r="L25" s="66" t="s">
        <v>579</v>
      </c>
      <c r="M25" s="67" t="s">
        <v>24</v>
      </c>
      <c r="N25" s="67" t="s">
        <v>302</v>
      </c>
      <c r="O25" s="67" t="s">
        <v>28</v>
      </c>
      <c r="P25" s="67">
        <v>1</v>
      </c>
      <c r="Q25" s="67">
        <v>2</v>
      </c>
      <c r="R25" s="67"/>
      <c r="S25" s="67"/>
      <c r="T25" s="67"/>
      <c r="U25" s="67"/>
      <c r="V25" s="67">
        <v>1</v>
      </c>
      <c r="W25" s="67"/>
      <c r="X25" s="67"/>
      <c r="Y25" s="67"/>
      <c r="Z25" s="67"/>
      <c r="AA25" s="67"/>
      <c r="AB25" s="67">
        <v>1</v>
      </c>
      <c r="AC25" s="67"/>
      <c r="AD25" s="66" t="s">
        <v>297</v>
      </c>
      <c r="AE25" s="66" t="s">
        <v>297</v>
      </c>
      <c r="AF25" s="67" t="s">
        <v>297</v>
      </c>
      <c r="AG25" s="67" t="s">
        <v>297</v>
      </c>
      <c r="AH25" s="73" t="s">
        <v>200</v>
      </c>
      <c r="AI25" s="190"/>
    </row>
    <row r="26" spans="1:35" s="6" customFormat="1" ht="88.5" customHeight="1" x14ac:dyDescent="0.2">
      <c r="A26" s="66" t="s">
        <v>52</v>
      </c>
      <c r="B26" s="66" t="s">
        <v>168</v>
      </c>
      <c r="C26" s="66" t="s">
        <v>168</v>
      </c>
      <c r="D26" s="66" t="s">
        <v>141</v>
      </c>
      <c r="E26" s="66" t="s">
        <v>150</v>
      </c>
      <c r="F26" s="66" t="s">
        <v>32</v>
      </c>
      <c r="G26" s="66" t="s">
        <v>174</v>
      </c>
      <c r="H26" s="66" t="s">
        <v>64</v>
      </c>
      <c r="I26" s="66" t="s">
        <v>319</v>
      </c>
      <c r="J26" s="67" t="s">
        <v>320</v>
      </c>
      <c r="K26" s="66" t="s">
        <v>321</v>
      </c>
      <c r="L26" s="66" t="s">
        <v>1122</v>
      </c>
      <c r="M26" s="67" t="s">
        <v>22</v>
      </c>
      <c r="N26" s="67" t="s">
        <v>313</v>
      </c>
      <c r="O26" s="67" t="s">
        <v>28</v>
      </c>
      <c r="P26" s="68">
        <v>0.9</v>
      </c>
      <c r="Q26" s="68" t="s">
        <v>281</v>
      </c>
      <c r="R26" s="67"/>
      <c r="S26" s="67"/>
      <c r="T26" s="68"/>
      <c r="U26" s="67"/>
      <c r="V26" s="67"/>
      <c r="W26" s="68">
        <v>0.9</v>
      </c>
      <c r="X26" s="67"/>
      <c r="Y26" s="67"/>
      <c r="Z26" s="68"/>
      <c r="AA26" s="67"/>
      <c r="AB26" s="67"/>
      <c r="AC26" s="68">
        <v>0.9</v>
      </c>
      <c r="AD26" s="66" t="s">
        <v>188</v>
      </c>
      <c r="AE26" s="66" t="s">
        <v>322</v>
      </c>
      <c r="AF26" s="67" t="s">
        <v>323</v>
      </c>
      <c r="AG26" s="62">
        <v>333333333</v>
      </c>
      <c r="AH26" s="127" t="s">
        <v>200</v>
      </c>
    </row>
    <row r="27" spans="1:35" s="6" customFormat="1" ht="88.5" customHeight="1" x14ac:dyDescent="0.2">
      <c r="A27" s="66" t="s">
        <v>52</v>
      </c>
      <c r="B27" s="66" t="s">
        <v>168</v>
      </c>
      <c r="C27" s="66" t="s">
        <v>168</v>
      </c>
      <c r="D27" s="66" t="s">
        <v>141</v>
      </c>
      <c r="E27" s="66" t="s">
        <v>149</v>
      </c>
      <c r="F27" s="66" t="s">
        <v>32</v>
      </c>
      <c r="G27" s="66" t="s">
        <v>174</v>
      </c>
      <c r="H27" s="66" t="s">
        <v>64</v>
      </c>
      <c r="I27" s="66" t="s">
        <v>580</v>
      </c>
      <c r="J27" s="67" t="s">
        <v>581</v>
      </c>
      <c r="K27" s="66" t="s">
        <v>582</v>
      </c>
      <c r="L27" s="66" t="s">
        <v>583</v>
      </c>
      <c r="M27" s="67" t="s">
        <v>23</v>
      </c>
      <c r="N27" s="67" t="s">
        <v>238</v>
      </c>
      <c r="O27" s="67" t="s">
        <v>28</v>
      </c>
      <c r="P27" s="67">
        <v>1</v>
      </c>
      <c r="Q27" s="67">
        <v>2</v>
      </c>
      <c r="R27" s="67"/>
      <c r="S27" s="67"/>
      <c r="T27" s="68"/>
      <c r="U27" s="67"/>
      <c r="V27" s="67"/>
      <c r="W27" s="67">
        <v>1</v>
      </c>
      <c r="X27" s="67"/>
      <c r="Y27" s="67"/>
      <c r="Z27" s="67"/>
      <c r="AA27" s="67"/>
      <c r="AB27" s="67"/>
      <c r="AC27" s="67">
        <v>1</v>
      </c>
      <c r="AD27" s="67" t="s">
        <v>233</v>
      </c>
      <c r="AE27" s="67" t="s">
        <v>233</v>
      </c>
      <c r="AF27" s="67" t="s">
        <v>233</v>
      </c>
      <c r="AG27" s="67" t="s">
        <v>233</v>
      </c>
      <c r="AH27" s="127" t="s">
        <v>200</v>
      </c>
    </row>
    <row r="28" spans="1:35" s="6" customFormat="1" ht="88.5" customHeight="1" x14ac:dyDescent="0.2">
      <c r="A28" s="66" t="s">
        <v>52</v>
      </c>
      <c r="B28" s="66" t="s">
        <v>168</v>
      </c>
      <c r="C28" s="66" t="s">
        <v>168</v>
      </c>
      <c r="D28" s="66" t="s">
        <v>141</v>
      </c>
      <c r="E28" s="66" t="s">
        <v>149</v>
      </c>
      <c r="F28" s="66" t="s">
        <v>32</v>
      </c>
      <c r="G28" s="66" t="s">
        <v>174</v>
      </c>
      <c r="H28" s="66" t="s">
        <v>64</v>
      </c>
      <c r="I28" s="66" t="s">
        <v>228</v>
      </c>
      <c r="J28" s="67" t="s">
        <v>229</v>
      </c>
      <c r="K28" s="66" t="s">
        <v>230</v>
      </c>
      <c r="L28" s="66" t="s">
        <v>324</v>
      </c>
      <c r="M28" s="67" t="s">
        <v>22</v>
      </c>
      <c r="N28" s="67" t="s">
        <v>313</v>
      </c>
      <c r="O28" s="67" t="s">
        <v>27</v>
      </c>
      <c r="P28" s="68">
        <v>1</v>
      </c>
      <c r="Q28" s="68" t="s">
        <v>281</v>
      </c>
      <c r="R28" s="67"/>
      <c r="S28" s="67"/>
      <c r="T28" s="67"/>
      <c r="U28" s="68">
        <v>1</v>
      </c>
      <c r="V28" s="67"/>
      <c r="W28" s="67"/>
      <c r="X28" s="67"/>
      <c r="Y28" s="68">
        <v>1</v>
      </c>
      <c r="Z28" s="67"/>
      <c r="AA28" s="67"/>
      <c r="AB28" s="67"/>
      <c r="AC28" s="68">
        <v>1</v>
      </c>
      <c r="AD28" s="67" t="s">
        <v>233</v>
      </c>
      <c r="AE28" s="67" t="s">
        <v>233</v>
      </c>
      <c r="AF28" s="67" t="s">
        <v>233</v>
      </c>
      <c r="AG28" s="67" t="s">
        <v>233</v>
      </c>
      <c r="AH28" s="73" t="s">
        <v>200</v>
      </c>
      <c r="AI28" s="190"/>
    </row>
    <row r="29" spans="1:35" s="6" customFormat="1" ht="88.5" customHeight="1" x14ac:dyDescent="0.2">
      <c r="A29" s="66" t="s">
        <v>49</v>
      </c>
      <c r="B29" s="66" t="s">
        <v>168</v>
      </c>
      <c r="C29" s="66" t="s">
        <v>168</v>
      </c>
      <c r="D29" s="66" t="s">
        <v>143</v>
      </c>
      <c r="E29" s="66" t="s">
        <v>152</v>
      </c>
      <c r="F29" s="66" t="s">
        <v>34</v>
      </c>
      <c r="G29" s="66" t="s">
        <v>174</v>
      </c>
      <c r="H29" s="66" t="s">
        <v>100</v>
      </c>
      <c r="I29" s="66" t="s">
        <v>325</v>
      </c>
      <c r="J29" s="67" t="s">
        <v>326</v>
      </c>
      <c r="K29" s="66" t="s">
        <v>327</v>
      </c>
      <c r="L29" s="66" t="s">
        <v>328</v>
      </c>
      <c r="M29" s="67" t="s">
        <v>22</v>
      </c>
      <c r="N29" s="67" t="s">
        <v>313</v>
      </c>
      <c r="O29" s="67" t="s">
        <v>26</v>
      </c>
      <c r="P29" s="68">
        <v>1</v>
      </c>
      <c r="Q29" s="67" t="s">
        <v>296</v>
      </c>
      <c r="R29" s="67"/>
      <c r="S29" s="67"/>
      <c r="T29" s="68">
        <v>1</v>
      </c>
      <c r="U29" s="67"/>
      <c r="V29" s="67"/>
      <c r="W29" s="68">
        <v>1</v>
      </c>
      <c r="X29" s="67"/>
      <c r="Y29" s="67"/>
      <c r="Z29" s="68">
        <v>1</v>
      </c>
      <c r="AA29" s="67"/>
      <c r="AB29" s="67"/>
      <c r="AC29" s="68">
        <v>1</v>
      </c>
      <c r="AD29" s="67" t="s">
        <v>233</v>
      </c>
      <c r="AE29" s="67" t="s">
        <v>233</v>
      </c>
      <c r="AF29" s="67" t="s">
        <v>233</v>
      </c>
      <c r="AG29" s="67" t="s">
        <v>233</v>
      </c>
      <c r="AH29" s="73" t="s">
        <v>200</v>
      </c>
      <c r="AI29" s="190"/>
    </row>
    <row r="30" spans="1:35" s="6" customFormat="1" ht="88.5" customHeight="1" x14ac:dyDescent="0.2">
      <c r="A30" s="66" t="s">
        <v>52</v>
      </c>
      <c r="B30" s="66" t="s">
        <v>168</v>
      </c>
      <c r="C30" s="66" t="s">
        <v>168</v>
      </c>
      <c r="D30" s="66" t="s">
        <v>141</v>
      </c>
      <c r="E30" s="66" t="s">
        <v>149</v>
      </c>
      <c r="F30" s="66" t="s">
        <v>37</v>
      </c>
      <c r="G30" s="66" t="s">
        <v>173</v>
      </c>
      <c r="H30" s="66" t="s">
        <v>74</v>
      </c>
      <c r="I30" s="66" t="s">
        <v>1135</v>
      </c>
      <c r="J30" s="67" t="s">
        <v>329</v>
      </c>
      <c r="K30" s="66" t="s">
        <v>1123</v>
      </c>
      <c r="L30" s="66" t="s">
        <v>1124</v>
      </c>
      <c r="M30" s="67" t="s">
        <v>22</v>
      </c>
      <c r="N30" s="67" t="s">
        <v>211</v>
      </c>
      <c r="O30" s="67" t="s">
        <v>28</v>
      </c>
      <c r="P30" s="68">
        <v>1</v>
      </c>
      <c r="Q30" s="67" t="s">
        <v>296</v>
      </c>
      <c r="R30" s="67"/>
      <c r="S30" s="67"/>
      <c r="T30" s="67"/>
      <c r="U30" s="67"/>
      <c r="V30" s="67"/>
      <c r="W30" s="68">
        <v>1</v>
      </c>
      <c r="X30" s="67"/>
      <c r="Y30" s="67"/>
      <c r="Z30" s="67"/>
      <c r="AA30" s="67"/>
      <c r="AB30" s="67"/>
      <c r="AC30" s="68">
        <v>1</v>
      </c>
      <c r="AD30" s="66" t="s">
        <v>188</v>
      </c>
      <c r="AE30" s="66" t="s">
        <v>330</v>
      </c>
      <c r="AF30" s="67" t="s">
        <v>306</v>
      </c>
      <c r="AG30" s="114">
        <v>180000000</v>
      </c>
      <c r="AH30" s="127" t="s">
        <v>200</v>
      </c>
    </row>
    <row r="31" spans="1:35" s="6" customFormat="1" ht="88.5" customHeight="1" x14ac:dyDescent="0.2">
      <c r="A31" s="66" t="s">
        <v>52</v>
      </c>
      <c r="B31" s="66" t="s">
        <v>168</v>
      </c>
      <c r="C31" s="66" t="s">
        <v>168</v>
      </c>
      <c r="D31" s="66" t="s">
        <v>141</v>
      </c>
      <c r="E31" s="66" t="s">
        <v>149</v>
      </c>
      <c r="F31" s="66" t="s">
        <v>37</v>
      </c>
      <c r="G31" s="66" t="s">
        <v>173</v>
      </c>
      <c r="H31" s="66" t="s">
        <v>74</v>
      </c>
      <c r="I31" s="66" t="s">
        <v>331</v>
      </c>
      <c r="J31" s="67" t="s">
        <v>332</v>
      </c>
      <c r="K31" s="66" t="s">
        <v>1125</v>
      </c>
      <c r="L31" s="66" t="s">
        <v>333</v>
      </c>
      <c r="M31" s="67" t="s">
        <v>22</v>
      </c>
      <c r="N31" s="67" t="s">
        <v>275</v>
      </c>
      <c r="O31" s="67" t="s">
        <v>28</v>
      </c>
      <c r="P31" s="67">
        <v>2</v>
      </c>
      <c r="Q31" s="67">
        <v>2</v>
      </c>
      <c r="R31" s="67"/>
      <c r="S31" s="67"/>
      <c r="T31" s="67"/>
      <c r="U31" s="67"/>
      <c r="V31" s="67"/>
      <c r="W31" s="67">
        <v>1</v>
      </c>
      <c r="X31" s="67"/>
      <c r="Y31" s="67"/>
      <c r="Z31" s="67"/>
      <c r="AA31" s="67"/>
      <c r="AB31" s="67"/>
      <c r="AC31" s="67">
        <v>1</v>
      </c>
      <c r="AD31" s="67" t="s">
        <v>233</v>
      </c>
      <c r="AE31" s="67" t="s">
        <v>233</v>
      </c>
      <c r="AF31" s="67" t="s">
        <v>233</v>
      </c>
      <c r="AG31" s="67" t="s">
        <v>233</v>
      </c>
      <c r="AH31" s="73" t="s">
        <v>200</v>
      </c>
      <c r="AI31" s="190"/>
    </row>
    <row r="32" spans="1:35" s="6" customFormat="1" ht="88.5" customHeight="1" x14ac:dyDescent="0.2">
      <c r="A32" s="66" t="s">
        <v>52</v>
      </c>
      <c r="B32" s="66" t="s">
        <v>168</v>
      </c>
      <c r="C32" s="66" t="s">
        <v>168</v>
      </c>
      <c r="D32" s="66" t="s">
        <v>141</v>
      </c>
      <c r="E32" s="66" t="s">
        <v>149</v>
      </c>
      <c r="F32" s="66" t="s">
        <v>37</v>
      </c>
      <c r="G32" s="66" t="s">
        <v>173</v>
      </c>
      <c r="H32" s="66" t="s">
        <v>74</v>
      </c>
      <c r="I32" s="66" t="s">
        <v>334</v>
      </c>
      <c r="J32" s="67" t="s">
        <v>335</v>
      </c>
      <c r="K32" s="66" t="s">
        <v>1126</v>
      </c>
      <c r="L32" s="66" t="s">
        <v>1127</v>
      </c>
      <c r="M32" s="67" t="s">
        <v>22</v>
      </c>
      <c r="N32" s="67" t="s">
        <v>275</v>
      </c>
      <c r="O32" s="67" t="s">
        <v>28</v>
      </c>
      <c r="P32" s="67">
        <v>6</v>
      </c>
      <c r="Q32" s="67">
        <v>2</v>
      </c>
      <c r="R32" s="67"/>
      <c r="S32" s="67"/>
      <c r="T32" s="67"/>
      <c r="U32" s="67"/>
      <c r="V32" s="67"/>
      <c r="W32" s="67">
        <v>1</v>
      </c>
      <c r="X32" s="67"/>
      <c r="Y32" s="67"/>
      <c r="Z32" s="67"/>
      <c r="AA32" s="67"/>
      <c r="AB32" s="67"/>
      <c r="AC32" s="67">
        <v>1</v>
      </c>
      <c r="AD32" s="67" t="s">
        <v>233</v>
      </c>
      <c r="AE32" s="67" t="s">
        <v>233</v>
      </c>
      <c r="AF32" s="67" t="s">
        <v>233</v>
      </c>
      <c r="AG32" s="67" t="s">
        <v>233</v>
      </c>
      <c r="AH32" s="127" t="s">
        <v>200</v>
      </c>
    </row>
    <row r="33" spans="1:35" s="6" customFormat="1" ht="88.5" customHeight="1" x14ac:dyDescent="0.2">
      <c r="A33" s="66" t="s">
        <v>52</v>
      </c>
      <c r="B33" s="66" t="s">
        <v>168</v>
      </c>
      <c r="C33" s="66" t="s">
        <v>168</v>
      </c>
      <c r="D33" s="66" t="s">
        <v>141</v>
      </c>
      <c r="E33" s="66" t="s">
        <v>149</v>
      </c>
      <c r="F33" s="66" t="s">
        <v>37</v>
      </c>
      <c r="G33" s="66" t="s">
        <v>173</v>
      </c>
      <c r="H33" s="66" t="s">
        <v>74</v>
      </c>
      <c r="I33" s="66" t="s">
        <v>277</v>
      </c>
      <c r="J33" s="67" t="s">
        <v>336</v>
      </c>
      <c r="K33" s="66" t="s">
        <v>1128</v>
      </c>
      <c r="L33" s="66" t="s">
        <v>1129</v>
      </c>
      <c r="M33" s="67" t="s">
        <v>22</v>
      </c>
      <c r="N33" s="67" t="s">
        <v>275</v>
      </c>
      <c r="O33" s="67" t="s">
        <v>28</v>
      </c>
      <c r="P33" s="67">
        <v>2</v>
      </c>
      <c r="Q33" s="67">
        <v>2</v>
      </c>
      <c r="R33" s="67"/>
      <c r="S33" s="67"/>
      <c r="T33" s="67"/>
      <c r="U33" s="67"/>
      <c r="V33" s="67"/>
      <c r="W33" s="67">
        <v>1</v>
      </c>
      <c r="X33" s="67"/>
      <c r="Y33" s="67"/>
      <c r="Z33" s="67"/>
      <c r="AA33" s="67"/>
      <c r="AB33" s="67"/>
      <c r="AC33" s="67">
        <v>1</v>
      </c>
      <c r="AD33" s="67" t="s">
        <v>233</v>
      </c>
      <c r="AE33" s="67" t="s">
        <v>233</v>
      </c>
      <c r="AF33" s="67" t="s">
        <v>233</v>
      </c>
      <c r="AG33" s="67" t="s">
        <v>233</v>
      </c>
      <c r="AH33" s="73" t="s">
        <v>200</v>
      </c>
      <c r="AI33" s="190"/>
    </row>
    <row r="34" spans="1:35" s="6" customFormat="1" ht="88.5" customHeight="1" x14ac:dyDescent="0.2">
      <c r="A34" s="66" t="s">
        <v>52</v>
      </c>
      <c r="B34" s="66" t="s">
        <v>168</v>
      </c>
      <c r="C34" s="66" t="s">
        <v>168</v>
      </c>
      <c r="D34" s="66" t="s">
        <v>141</v>
      </c>
      <c r="E34" s="66" t="s">
        <v>227</v>
      </c>
      <c r="F34" s="66" t="s">
        <v>37</v>
      </c>
      <c r="G34" s="66" t="s">
        <v>173</v>
      </c>
      <c r="H34" s="66" t="s">
        <v>74</v>
      </c>
      <c r="I34" s="66" t="s">
        <v>283</v>
      </c>
      <c r="J34" s="67" t="s">
        <v>337</v>
      </c>
      <c r="K34" s="66" t="s">
        <v>1130</v>
      </c>
      <c r="L34" s="66" t="s">
        <v>286</v>
      </c>
      <c r="M34" s="67" t="s">
        <v>23</v>
      </c>
      <c r="N34" s="67" t="s">
        <v>275</v>
      </c>
      <c r="O34" s="67" t="s">
        <v>28</v>
      </c>
      <c r="P34" s="67">
        <v>2</v>
      </c>
      <c r="Q34" s="67">
        <v>2</v>
      </c>
      <c r="R34" s="67"/>
      <c r="S34" s="67"/>
      <c r="T34" s="67"/>
      <c r="U34" s="67"/>
      <c r="V34" s="67"/>
      <c r="W34" s="67">
        <v>1</v>
      </c>
      <c r="X34" s="67"/>
      <c r="Y34" s="67"/>
      <c r="Z34" s="67"/>
      <c r="AA34" s="67"/>
      <c r="AB34" s="67"/>
      <c r="AC34" s="67">
        <v>1</v>
      </c>
      <c r="AD34" s="67" t="s">
        <v>233</v>
      </c>
      <c r="AE34" s="67" t="s">
        <v>233</v>
      </c>
      <c r="AF34" s="67" t="s">
        <v>233</v>
      </c>
      <c r="AG34" s="67" t="s">
        <v>233</v>
      </c>
      <c r="AH34" s="73" t="s">
        <v>200</v>
      </c>
      <c r="AI34" s="190"/>
    </row>
    <row r="35" spans="1:35" s="6" customFormat="1" ht="88.5" customHeight="1" x14ac:dyDescent="0.2">
      <c r="A35" s="66" t="s">
        <v>49</v>
      </c>
      <c r="B35" s="66" t="s">
        <v>168</v>
      </c>
      <c r="C35" s="66" t="s">
        <v>168</v>
      </c>
      <c r="D35" s="66" t="s">
        <v>141</v>
      </c>
      <c r="E35" s="66" t="s">
        <v>227</v>
      </c>
      <c r="F35" s="66" t="s">
        <v>37</v>
      </c>
      <c r="G35" s="66" t="s">
        <v>173</v>
      </c>
      <c r="H35" s="66" t="s">
        <v>74</v>
      </c>
      <c r="I35" s="66" t="s">
        <v>338</v>
      </c>
      <c r="J35" s="67" t="s">
        <v>339</v>
      </c>
      <c r="K35" s="66" t="s">
        <v>1131</v>
      </c>
      <c r="L35" s="66" t="s">
        <v>1132</v>
      </c>
      <c r="M35" s="67" t="s">
        <v>22</v>
      </c>
      <c r="N35" s="67" t="s">
        <v>275</v>
      </c>
      <c r="O35" s="67" t="s">
        <v>26</v>
      </c>
      <c r="P35" s="67">
        <v>12</v>
      </c>
      <c r="Q35" s="67">
        <v>12</v>
      </c>
      <c r="R35" s="67"/>
      <c r="S35" s="67"/>
      <c r="T35" s="67">
        <v>3</v>
      </c>
      <c r="U35" s="67"/>
      <c r="V35" s="67"/>
      <c r="W35" s="67">
        <v>3</v>
      </c>
      <c r="X35" s="67"/>
      <c r="Y35" s="67"/>
      <c r="Z35" s="67">
        <v>3</v>
      </c>
      <c r="AA35" s="67"/>
      <c r="AB35" s="67"/>
      <c r="AC35" s="67">
        <v>3</v>
      </c>
      <c r="AD35" s="67" t="s">
        <v>233</v>
      </c>
      <c r="AE35" s="67" t="s">
        <v>233</v>
      </c>
      <c r="AF35" s="67" t="s">
        <v>233</v>
      </c>
      <c r="AG35" s="67" t="s">
        <v>233</v>
      </c>
      <c r="AH35" s="127" t="s">
        <v>200</v>
      </c>
    </row>
    <row r="36" spans="1:35" s="6" customFormat="1" ht="88.5" customHeight="1" thickBot="1" x14ac:dyDescent="0.25">
      <c r="A36" s="72" t="s">
        <v>52</v>
      </c>
      <c r="B36" s="119" t="s">
        <v>168</v>
      </c>
      <c r="C36" s="72" t="s">
        <v>168</v>
      </c>
      <c r="D36" s="72" t="s">
        <v>141</v>
      </c>
      <c r="E36" s="72" t="s">
        <v>227</v>
      </c>
      <c r="F36" s="119" t="s">
        <v>37</v>
      </c>
      <c r="G36" s="119" t="s">
        <v>173</v>
      </c>
      <c r="H36" s="119" t="s">
        <v>74</v>
      </c>
      <c r="I36" s="72" t="s">
        <v>340</v>
      </c>
      <c r="J36" s="71" t="s">
        <v>341</v>
      </c>
      <c r="K36" s="72" t="s">
        <v>342</v>
      </c>
      <c r="L36" s="119" t="s">
        <v>343</v>
      </c>
      <c r="M36" s="121" t="s">
        <v>23</v>
      </c>
      <c r="N36" s="71" t="s">
        <v>211</v>
      </c>
      <c r="O36" s="71" t="s">
        <v>28</v>
      </c>
      <c r="P36" s="128">
        <v>1</v>
      </c>
      <c r="Q36" s="71" t="s">
        <v>296</v>
      </c>
      <c r="R36" s="71"/>
      <c r="S36" s="121"/>
      <c r="T36" s="71"/>
      <c r="U36" s="71"/>
      <c r="V36" s="121"/>
      <c r="W36" s="126">
        <v>1</v>
      </c>
      <c r="X36" s="71"/>
      <c r="Y36" s="71"/>
      <c r="Z36" s="71"/>
      <c r="AA36" s="71"/>
      <c r="AB36" s="71"/>
      <c r="AC36" s="126">
        <v>1</v>
      </c>
      <c r="AD36" s="71" t="s">
        <v>233</v>
      </c>
      <c r="AE36" s="71" t="s">
        <v>233</v>
      </c>
      <c r="AF36" s="71" t="s">
        <v>233</v>
      </c>
      <c r="AG36" s="71" t="s">
        <v>233</v>
      </c>
      <c r="AH36" s="192" t="s">
        <v>200</v>
      </c>
      <c r="AI36" s="190"/>
    </row>
    <row r="37" spans="1:35" s="6" customFormat="1" ht="88.5" customHeight="1" thickTop="1" x14ac:dyDescent="0.2">
      <c r="A37" s="123" t="s">
        <v>52</v>
      </c>
      <c r="B37" s="65" t="s">
        <v>168</v>
      </c>
      <c r="C37" s="123" t="s">
        <v>168</v>
      </c>
      <c r="D37" s="123" t="s">
        <v>143</v>
      </c>
      <c r="E37" s="123" t="s">
        <v>152</v>
      </c>
      <c r="F37" s="65" t="s">
        <v>32</v>
      </c>
      <c r="G37" s="65" t="s">
        <v>174</v>
      </c>
      <c r="H37" s="65" t="s">
        <v>68</v>
      </c>
      <c r="I37" s="125" t="s">
        <v>344</v>
      </c>
      <c r="J37" s="130" t="s">
        <v>345</v>
      </c>
      <c r="K37" s="125" t="s">
        <v>346</v>
      </c>
      <c r="L37" s="129" t="s">
        <v>347</v>
      </c>
      <c r="M37" s="69" t="s">
        <v>23</v>
      </c>
      <c r="N37" s="117" t="s">
        <v>212</v>
      </c>
      <c r="O37" s="117" t="s">
        <v>27</v>
      </c>
      <c r="P37" s="69">
        <v>213</v>
      </c>
      <c r="Q37" s="117">
        <v>150</v>
      </c>
      <c r="R37" s="117"/>
      <c r="S37" s="69"/>
      <c r="T37" s="117"/>
      <c r="U37" s="117">
        <f>Q37/3</f>
        <v>50</v>
      </c>
      <c r="V37" s="69"/>
      <c r="W37" s="117"/>
      <c r="X37" s="117"/>
      <c r="Y37" s="117">
        <f>Q37/3</f>
        <v>50</v>
      </c>
      <c r="Z37" s="117"/>
      <c r="AA37" s="117"/>
      <c r="AB37" s="117"/>
      <c r="AC37" s="117">
        <f>Q37/3</f>
        <v>50</v>
      </c>
      <c r="AD37" s="130" t="s">
        <v>233</v>
      </c>
      <c r="AE37" s="130" t="s">
        <v>233</v>
      </c>
      <c r="AF37" s="124" t="s">
        <v>233</v>
      </c>
      <c r="AG37" s="124" t="s">
        <v>233</v>
      </c>
      <c r="AH37" s="191" t="s">
        <v>201</v>
      </c>
    </row>
    <row r="38" spans="1:35" s="6" customFormat="1" ht="88.5" customHeight="1" x14ac:dyDescent="0.2">
      <c r="A38" s="66" t="s">
        <v>52</v>
      </c>
      <c r="B38" s="66" t="s">
        <v>168</v>
      </c>
      <c r="C38" s="66" t="s">
        <v>168</v>
      </c>
      <c r="D38" s="66" t="s">
        <v>141</v>
      </c>
      <c r="E38" s="66" t="s">
        <v>227</v>
      </c>
      <c r="F38" s="66" t="s">
        <v>32</v>
      </c>
      <c r="G38" s="66" t="s">
        <v>174</v>
      </c>
      <c r="H38" s="66" t="s">
        <v>68</v>
      </c>
      <c r="I38" s="66" t="s">
        <v>348</v>
      </c>
      <c r="J38" s="67" t="s">
        <v>345</v>
      </c>
      <c r="K38" s="66" t="s">
        <v>349</v>
      </c>
      <c r="L38" s="66" t="s">
        <v>350</v>
      </c>
      <c r="M38" s="67" t="s">
        <v>23</v>
      </c>
      <c r="N38" s="67" t="s">
        <v>211</v>
      </c>
      <c r="O38" s="67" t="s">
        <v>27</v>
      </c>
      <c r="P38" s="68">
        <v>1</v>
      </c>
      <c r="Q38" s="68">
        <v>1</v>
      </c>
      <c r="R38" s="67"/>
      <c r="S38" s="67"/>
      <c r="T38" s="67"/>
      <c r="U38" s="68">
        <v>1</v>
      </c>
      <c r="V38" s="67"/>
      <c r="W38" s="67"/>
      <c r="X38" s="67"/>
      <c r="Y38" s="68">
        <v>1</v>
      </c>
      <c r="Z38" s="67"/>
      <c r="AA38" s="68"/>
      <c r="AB38" s="67"/>
      <c r="AC38" s="68">
        <v>1</v>
      </c>
      <c r="AD38" s="66" t="s">
        <v>188</v>
      </c>
      <c r="AE38" s="113" t="s">
        <v>311</v>
      </c>
      <c r="AF38" s="81" t="s">
        <v>351</v>
      </c>
      <c r="AG38" s="96">
        <v>1850562411</v>
      </c>
      <c r="AH38" s="127" t="s">
        <v>201</v>
      </c>
    </row>
    <row r="39" spans="1:35" s="6" customFormat="1" ht="88.5" customHeight="1" x14ac:dyDescent="0.2">
      <c r="A39" s="66" t="s">
        <v>52</v>
      </c>
      <c r="B39" s="66" t="s">
        <v>168</v>
      </c>
      <c r="C39" s="66" t="s">
        <v>168</v>
      </c>
      <c r="D39" s="66" t="s">
        <v>139</v>
      </c>
      <c r="E39" s="66" t="s">
        <v>139</v>
      </c>
      <c r="F39" s="66" t="s">
        <v>39</v>
      </c>
      <c r="G39" s="66" t="s">
        <v>175</v>
      </c>
      <c r="H39" s="66" t="s">
        <v>68</v>
      </c>
      <c r="I39" s="66" t="s">
        <v>352</v>
      </c>
      <c r="J39" s="81" t="s">
        <v>345</v>
      </c>
      <c r="K39" s="66" t="s">
        <v>353</v>
      </c>
      <c r="L39" s="66" t="s">
        <v>354</v>
      </c>
      <c r="M39" s="67" t="s">
        <v>24</v>
      </c>
      <c r="N39" s="67" t="s">
        <v>212</v>
      </c>
      <c r="O39" s="67" t="s">
        <v>27</v>
      </c>
      <c r="P39" s="67">
        <v>6</v>
      </c>
      <c r="Q39" s="67">
        <v>3</v>
      </c>
      <c r="R39" s="67"/>
      <c r="S39" s="67"/>
      <c r="T39" s="67"/>
      <c r="U39" s="67">
        <v>1</v>
      </c>
      <c r="V39" s="67"/>
      <c r="W39" s="67"/>
      <c r="X39" s="67"/>
      <c r="Y39" s="67">
        <v>1</v>
      </c>
      <c r="Z39" s="67"/>
      <c r="AA39" s="67"/>
      <c r="AB39" s="67"/>
      <c r="AC39" s="67">
        <v>1</v>
      </c>
      <c r="AD39" s="81" t="s">
        <v>233</v>
      </c>
      <c r="AE39" s="81" t="s">
        <v>233</v>
      </c>
      <c r="AF39" s="58" t="s">
        <v>233</v>
      </c>
      <c r="AG39" s="58" t="s">
        <v>233</v>
      </c>
      <c r="AH39" s="127" t="s">
        <v>201</v>
      </c>
    </row>
    <row r="40" spans="1:35" s="6" customFormat="1" ht="88.5" customHeight="1" x14ac:dyDescent="0.2">
      <c r="A40" s="66" t="s">
        <v>52</v>
      </c>
      <c r="B40" s="66" t="s">
        <v>168</v>
      </c>
      <c r="C40" s="66" t="s">
        <v>168</v>
      </c>
      <c r="D40" s="66" t="s">
        <v>141</v>
      </c>
      <c r="E40" s="66" t="s">
        <v>227</v>
      </c>
      <c r="F40" s="66" t="s">
        <v>35</v>
      </c>
      <c r="G40" s="66" t="s">
        <v>174</v>
      </c>
      <c r="H40" s="66" t="s">
        <v>64</v>
      </c>
      <c r="I40" s="66" t="s">
        <v>355</v>
      </c>
      <c r="J40" s="67" t="s">
        <v>356</v>
      </c>
      <c r="K40" s="82" t="s">
        <v>357</v>
      </c>
      <c r="L40" s="82" t="s">
        <v>358</v>
      </c>
      <c r="M40" s="67" t="s">
        <v>22</v>
      </c>
      <c r="N40" s="67" t="s">
        <v>212</v>
      </c>
      <c r="O40" s="67" t="s">
        <v>26</v>
      </c>
      <c r="P40" s="68">
        <v>1</v>
      </c>
      <c r="Q40" s="67">
        <v>4</v>
      </c>
      <c r="R40" s="67"/>
      <c r="S40" s="67"/>
      <c r="T40" s="67">
        <v>1</v>
      </c>
      <c r="U40" s="67"/>
      <c r="V40" s="67"/>
      <c r="W40" s="67">
        <v>1</v>
      </c>
      <c r="X40" s="67"/>
      <c r="Y40" s="67"/>
      <c r="Z40" s="67">
        <v>1</v>
      </c>
      <c r="AA40" s="67"/>
      <c r="AB40" s="67"/>
      <c r="AC40" s="67">
        <v>1</v>
      </c>
      <c r="AD40" s="66" t="s">
        <v>188</v>
      </c>
      <c r="AE40" s="82" t="s">
        <v>359</v>
      </c>
      <c r="AF40" s="81" t="s">
        <v>323</v>
      </c>
      <c r="AG40" s="96">
        <v>46046757</v>
      </c>
      <c r="AH40" s="127" t="s">
        <v>201</v>
      </c>
    </row>
    <row r="41" spans="1:35" s="6" customFormat="1" ht="88.5" customHeight="1" x14ac:dyDescent="0.2">
      <c r="A41" s="66" t="s">
        <v>52</v>
      </c>
      <c r="B41" s="66" t="s">
        <v>168</v>
      </c>
      <c r="C41" s="66" t="s">
        <v>168</v>
      </c>
      <c r="D41" s="66" t="s">
        <v>141</v>
      </c>
      <c r="E41" s="66" t="s">
        <v>156</v>
      </c>
      <c r="F41" s="66" t="s">
        <v>39</v>
      </c>
      <c r="G41" s="66" t="s">
        <v>174</v>
      </c>
      <c r="H41" s="66" t="s">
        <v>68</v>
      </c>
      <c r="I41" s="66" t="s">
        <v>360</v>
      </c>
      <c r="J41" s="67" t="s">
        <v>345</v>
      </c>
      <c r="K41" s="82" t="s">
        <v>361</v>
      </c>
      <c r="L41" s="82" t="s">
        <v>362</v>
      </c>
      <c r="M41" s="67" t="s">
        <v>23</v>
      </c>
      <c r="N41" s="67" t="s">
        <v>212</v>
      </c>
      <c r="O41" s="67" t="s">
        <v>27</v>
      </c>
      <c r="P41" s="67">
        <v>16</v>
      </c>
      <c r="Q41" s="67">
        <v>16</v>
      </c>
      <c r="R41" s="70"/>
      <c r="S41" s="70"/>
      <c r="T41" s="70"/>
      <c r="U41" s="70">
        <v>5</v>
      </c>
      <c r="V41" s="70"/>
      <c r="W41" s="70"/>
      <c r="X41" s="70"/>
      <c r="Y41" s="70">
        <v>5</v>
      </c>
      <c r="Z41" s="70"/>
      <c r="AA41" s="70"/>
      <c r="AB41" s="70"/>
      <c r="AC41" s="70">
        <v>6</v>
      </c>
      <c r="AD41" s="58" t="s">
        <v>233</v>
      </c>
      <c r="AE41" s="58" t="s">
        <v>233</v>
      </c>
      <c r="AF41" s="58" t="s">
        <v>233</v>
      </c>
      <c r="AG41" s="58" t="s">
        <v>233</v>
      </c>
      <c r="AH41" s="73" t="s">
        <v>201</v>
      </c>
      <c r="AI41" s="190"/>
    </row>
    <row r="42" spans="1:35" s="6" customFormat="1" ht="88.5" customHeight="1" x14ac:dyDescent="0.2">
      <c r="A42" s="66" t="s">
        <v>52</v>
      </c>
      <c r="B42" s="66" t="s">
        <v>168</v>
      </c>
      <c r="C42" s="66" t="s">
        <v>168</v>
      </c>
      <c r="D42" s="66" t="s">
        <v>141</v>
      </c>
      <c r="E42" s="66" t="s">
        <v>227</v>
      </c>
      <c r="F42" s="66" t="s">
        <v>32</v>
      </c>
      <c r="G42" s="66" t="s">
        <v>174</v>
      </c>
      <c r="H42" s="66" t="s">
        <v>64</v>
      </c>
      <c r="I42" s="66" t="s">
        <v>363</v>
      </c>
      <c r="J42" s="67" t="s">
        <v>356</v>
      </c>
      <c r="K42" s="66" t="s">
        <v>364</v>
      </c>
      <c r="L42" s="66" t="s">
        <v>365</v>
      </c>
      <c r="M42" s="67" t="s">
        <v>24</v>
      </c>
      <c r="N42" s="67" t="s">
        <v>212</v>
      </c>
      <c r="O42" s="67" t="s">
        <v>26</v>
      </c>
      <c r="P42" s="67">
        <v>37</v>
      </c>
      <c r="Q42" s="67">
        <v>37</v>
      </c>
      <c r="R42" s="70"/>
      <c r="S42" s="70"/>
      <c r="T42" s="70">
        <v>7</v>
      </c>
      <c r="U42" s="70"/>
      <c r="V42" s="70"/>
      <c r="W42" s="70">
        <v>7</v>
      </c>
      <c r="X42" s="70"/>
      <c r="Y42" s="70"/>
      <c r="Z42" s="70">
        <v>7</v>
      </c>
      <c r="AA42" s="70"/>
      <c r="AB42" s="70"/>
      <c r="AC42" s="70">
        <f>Q42-T42-W42-Z42</f>
        <v>16</v>
      </c>
      <c r="AD42" s="58" t="s">
        <v>233</v>
      </c>
      <c r="AE42" s="58" t="s">
        <v>233</v>
      </c>
      <c r="AF42" s="58" t="s">
        <v>233</v>
      </c>
      <c r="AG42" s="58" t="s">
        <v>233</v>
      </c>
      <c r="AH42" s="127" t="s">
        <v>201</v>
      </c>
    </row>
    <row r="43" spans="1:35" s="6" customFormat="1" ht="88.5" customHeight="1" x14ac:dyDescent="0.2">
      <c r="A43" s="66" t="s">
        <v>52</v>
      </c>
      <c r="B43" s="66" t="s">
        <v>168</v>
      </c>
      <c r="C43" s="66" t="s">
        <v>168</v>
      </c>
      <c r="D43" s="66" t="s">
        <v>141</v>
      </c>
      <c r="E43" s="66" t="s">
        <v>227</v>
      </c>
      <c r="F43" s="66" t="s">
        <v>32</v>
      </c>
      <c r="G43" s="66" t="s">
        <v>174</v>
      </c>
      <c r="H43" s="66" t="s">
        <v>64</v>
      </c>
      <c r="I43" s="66" t="s">
        <v>366</v>
      </c>
      <c r="J43" s="67" t="s">
        <v>356</v>
      </c>
      <c r="K43" s="66" t="s">
        <v>367</v>
      </c>
      <c r="L43" s="66" t="s">
        <v>368</v>
      </c>
      <c r="M43" s="67" t="s">
        <v>23</v>
      </c>
      <c r="N43" s="67" t="s">
        <v>212</v>
      </c>
      <c r="O43" s="67" t="s">
        <v>26</v>
      </c>
      <c r="P43" s="67">
        <v>22</v>
      </c>
      <c r="Q43" s="67">
        <v>20</v>
      </c>
      <c r="R43" s="70"/>
      <c r="S43" s="70"/>
      <c r="T43" s="70">
        <v>5</v>
      </c>
      <c r="U43" s="70"/>
      <c r="V43" s="70"/>
      <c r="W43" s="70">
        <v>5</v>
      </c>
      <c r="X43" s="70"/>
      <c r="Y43" s="70"/>
      <c r="Z43" s="70">
        <v>5</v>
      </c>
      <c r="AA43" s="70"/>
      <c r="AB43" s="70"/>
      <c r="AC43" s="70">
        <v>5</v>
      </c>
      <c r="AD43" s="67" t="s">
        <v>233</v>
      </c>
      <c r="AE43" s="67" t="s">
        <v>233</v>
      </c>
      <c r="AF43" s="67" t="s">
        <v>233</v>
      </c>
      <c r="AG43" s="67" t="s">
        <v>233</v>
      </c>
      <c r="AH43" s="73" t="s">
        <v>201</v>
      </c>
      <c r="AI43" s="190"/>
    </row>
    <row r="44" spans="1:35" s="6" customFormat="1" ht="88.5" customHeight="1" x14ac:dyDescent="0.2">
      <c r="A44" s="66" t="s">
        <v>52</v>
      </c>
      <c r="B44" s="66" t="s">
        <v>168</v>
      </c>
      <c r="C44" s="66" t="s">
        <v>168</v>
      </c>
      <c r="D44" s="66" t="s">
        <v>141</v>
      </c>
      <c r="E44" s="66" t="s">
        <v>150</v>
      </c>
      <c r="F44" s="66" t="s">
        <v>32</v>
      </c>
      <c r="G44" s="66" t="s">
        <v>174</v>
      </c>
      <c r="H44" s="66" t="s">
        <v>84</v>
      </c>
      <c r="I44" s="66" t="s">
        <v>369</v>
      </c>
      <c r="J44" s="67" t="s">
        <v>370</v>
      </c>
      <c r="K44" s="66" t="s">
        <v>371</v>
      </c>
      <c r="L44" s="66" t="s">
        <v>372</v>
      </c>
      <c r="M44" s="67" t="s">
        <v>23</v>
      </c>
      <c r="N44" s="67" t="s">
        <v>212</v>
      </c>
      <c r="O44" s="67" t="s">
        <v>27</v>
      </c>
      <c r="P44" s="68">
        <v>0.95</v>
      </c>
      <c r="Q44" s="67">
        <v>3</v>
      </c>
      <c r="R44" s="70"/>
      <c r="S44" s="70"/>
      <c r="T44" s="70"/>
      <c r="U44" s="70">
        <v>1</v>
      </c>
      <c r="V44" s="70"/>
      <c r="W44" s="70"/>
      <c r="X44" s="70"/>
      <c r="Y44" s="70">
        <v>1</v>
      </c>
      <c r="Z44" s="70"/>
      <c r="AA44" s="70"/>
      <c r="AB44" s="70"/>
      <c r="AC44" s="70">
        <v>0.8</v>
      </c>
      <c r="AD44" s="66" t="s">
        <v>188</v>
      </c>
      <c r="AE44" s="82" t="s">
        <v>322</v>
      </c>
      <c r="AF44" s="81" t="s">
        <v>323</v>
      </c>
      <c r="AG44" s="96">
        <v>333333333</v>
      </c>
      <c r="AH44" s="127" t="s">
        <v>201</v>
      </c>
    </row>
    <row r="45" spans="1:35" s="6" customFormat="1" ht="88.5" customHeight="1" x14ac:dyDescent="0.2">
      <c r="A45" s="66" t="s">
        <v>52</v>
      </c>
      <c r="B45" s="66" t="s">
        <v>168</v>
      </c>
      <c r="C45" s="66" t="s">
        <v>168</v>
      </c>
      <c r="D45" s="66" t="s">
        <v>141</v>
      </c>
      <c r="E45" s="66" t="s">
        <v>156</v>
      </c>
      <c r="F45" s="66" t="s">
        <v>39</v>
      </c>
      <c r="G45" s="66" t="s">
        <v>174</v>
      </c>
      <c r="H45" s="66" t="s">
        <v>53</v>
      </c>
      <c r="I45" s="66" t="s">
        <v>373</v>
      </c>
      <c r="J45" s="67" t="s">
        <v>374</v>
      </c>
      <c r="K45" s="66" t="s">
        <v>375</v>
      </c>
      <c r="L45" s="66" t="s">
        <v>376</v>
      </c>
      <c r="M45" s="67" t="s">
        <v>24</v>
      </c>
      <c r="N45" s="67" t="s">
        <v>212</v>
      </c>
      <c r="O45" s="67" t="s">
        <v>27</v>
      </c>
      <c r="P45" s="67">
        <v>6</v>
      </c>
      <c r="Q45" s="67">
        <v>3</v>
      </c>
      <c r="R45" s="67"/>
      <c r="S45" s="67"/>
      <c r="T45" s="67"/>
      <c r="U45" s="67">
        <v>1</v>
      </c>
      <c r="V45" s="67"/>
      <c r="W45" s="83"/>
      <c r="X45" s="83"/>
      <c r="Y45" s="67">
        <v>1</v>
      </c>
      <c r="Z45" s="83"/>
      <c r="AA45" s="67"/>
      <c r="AB45" s="70"/>
      <c r="AC45" s="67">
        <v>1</v>
      </c>
      <c r="AD45" s="81" t="s">
        <v>233</v>
      </c>
      <c r="AE45" s="81" t="s">
        <v>233</v>
      </c>
      <c r="AF45" s="58" t="s">
        <v>233</v>
      </c>
      <c r="AG45" s="58" t="s">
        <v>233</v>
      </c>
      <c r="AH45" s="73" t="s">
        <v>201</v>
      </c>
      <c r="AI45" s="190"/>
    </row>
    <row r="46" spans="1:35" s="6" customFormat="1" ht="88.5" customHeight="1" x14ac:dyDescent="0.2">
      <c r="A46" s="66" t="s">
        <v>52</v>
      </c>
      <c r="B46" s="66" t="s">
        <v>168</v>
      </c>
      <c r="C46" s="66" t="s">
        <v>168</v>
      </c>
      <c r="D46" s="66" t="s">
        <v>141</v>
      </c>
      <c r="E46" s="66" t="s">
        <v>156</v>
      </c>
      <c r="F46" s="66" t="s">
        <v>32</v>
      </c>
      <c r="G46" s="66" t="s">
        <v>174</v>
      </c>
      <c r="H46" s="66" t="s">
        <v>64</v>
      </c>
      <c r="I46" s="66" t="s">
        <v>377</v>
      </c>
      <c r="J46" s="67" t="s">
        <v>356</v>
      </c>
      <c r="K46" s="66" t="s">
        <v>378</v>
      </c>
      <c r="L46" s="66" t="s">
        <v>379</v>
      </c>
      <c r="M46" s="67" t="s">
        <v>23</v>
      </c>
      <c r="N46" s="67" t="s">
        <v>212</v>
      </c>
      <c r="O46" s="67" t="s">
        <v>27</v>
      </c>
      <c r="P46" s="67">
        <v>7</v>
      </c>
      <c r="Q46" s="67">
        <v>3</v>
      </c>
      <c r="R46" s="67"/>
      <c r="S46" s="67"/>
      <c r="T46" s="67"/>
      <c r="U46" s="67">
        <v>1</v>
      </c>
      <c r="V46" s="67"/>
      <c r="W46" s="67"/>
      <c r="X46" s="67"/>
      <c r="Y46" s="67">
        <v>1</v>
      </c>
      <c r="Z46" s="67"/>
      <c r="AA46" s="67"/>
      <c r="AB46" s="67"/>
      <c r="AC46" s="67">
        <v>1</v>
      </c>
      <c r="AD46" s="81" t="s">
        <v>233</v>
      </c>
      <c r="AE46" s="81" t="s">
        <v>233</v>
      </c>
      <c r="AF46" s="58" t="s">
        <v>233</v>
      </c>
      <c r="AG46" s="58" t="s">
        <v>233</v>
      </c>
      <c r="AH46" s="73" t="s">
        <v>201</v>
      </c>
      <c r="AI46" s="190"/>
    </row>
    <row r="47" spans="1:35" s="6" customFormat="1" ht="88.5" customHeight="1" x14ac:dyDescent="0.2">
      <c r="A47" s="66" t="s">
        <v>52</v>
      </c>
      <c r="B47" s="66" t="s">
        <v>168</v>
      </c>
      <c r="C47" s="66" t="s">
        <v>168</v>
      </c>
      <c r="D47" s="66" t="s">
        <v>141</v>
      </c>
      <c r="E47" s="66" t="s">
        <v>149</v>
      </c>
      <c r="F47" s="66" t="s">
        <v>250</v>
      </c>
      <c r="G47" s="66" t="s">
        <v>174</v>
      </c>
      <c r="H47" s="66" t="s">
        <v>66</v>
      </c>
      <c r="I47" s="66" t="s">
        <v>380</v>
      </c>
      <c r="J47" s="67" t="s">
        <v>318</v>
      </c>
      <c r="K47" s="66" t="s">
        <v>381</v>
      </c>
      <c r="L47" s="66" t="s">
        <v>382</v>
      </c>
      <c r="M47" s="67" t="s">
        <v>24</v>
      </c>
      <c r="N47" s="67" t="s">
        <v>212</v>
      </c>
      <c r="O47" s="67" t="s">
        <v>27</v>
      </c>
      <c r="P47" s="67">
        <v>0</v>
      </c>
      <c r="Q47" s="67">
        <v>3</v>
      </c>
      <c r="R47" s="67"/>
      <c r="S47" s="67"/>
      <c r="T47" s="67"/>
      <c r="U47" s="67">
        <v>1</v>
      </c>
      <c r="V47" s="67"/>
      <c r="W47" s="67"/>
      <c r="X47" s="67"/>
      <c r="Y47" s="67">
        <v>1</v>
      </c>
      <c r="Z47" s="67"/>
      <c r="AA47" s="67"/>
      <c r="AB47" s="67"/>
      <c r="AC47" s="67">
        <v>1</v>
      </c>
      <c r="AD47" s="67" t="s">
        <v>233</v>
      </c>
      <c r="AE47" s="67" t="s">
        <v>233</v>
      </c>
      <c r="AF47" s="67" t="s">
        <v>233</v>
      </c>
      <c r="AG47" s="67" t="s">
        <v>233</v>
      </c>
      <c r="AH47" s="127" t="s">
        <v>201</v>
      </c>
    </row>
    <row r="48" spans="1:35" s="6" customFormat="1" ht="88.5" customHeight="1" x14ac:dyDescent="0.2">
      <c r="A48" s="66" t="s">
        <v>52</v>
      </c>
      <c r="B48" s="66" t="s">
        <v>168</v>
      </c>
      <c r="C48" s="66" t="s">
        <v>168</v>
      </c>
      <c r="D48" s="66" t="s">
        <v>141</v>
      </c>
      <c r="E48" s="66"/>
      <c r="F48" s="66" t="s">
        <v>32</v>
      </c>
      <c r="G48" s="66" t="s">
        <v>175</v>
      </c>
      <c r="H48" s="66" t="s">
        <v>68</v>
      </c>
      <c r="I48" s="66" t="s">
        <v>383</v>
      </c>
      <c r="J48" s="67" t="s">
        <v>345</v>
      </c>
      <c r="K48" s="66" t="s">
        <v>384</v>
      </c>
      <c r="L48" s="82" t="s">
        <v>385</v>
      </c>
      <c r="M48" s="67" t="s">
        <v>23</v>
      </c>
      <c r="N48" s="67" t="s">
        <v>238</v>
      </c>
      <c r="O48" s="67" t="s">
        <v>26</v>
      </c>
      <c r="P48" s="83">
        <v>0</v>
      </c>
      <c r="Q48" s="83">
        <f>T48+W48+Z48+AC48</f>
        <v>39</v>
      </c>
      <c r="R48" s="83"/>
      <c r="S48" s="83"/>
      <c r="T48" s="83">
        <v>9</v>
      </c>
      <c r="U48" s="83"/>
      <c r="V48" s="83"/>
      <c r="W48" s="83">
        <v>10</v>
      </c>
      <c r="X48" s="67"/>
      <c r="Y48" s="67"/>
      <c r="Z48" s="67">
        <v>10</v>
      </c>
      <c r="AA48" s="67"/>
      <c r="AB48" s="67"/>
      <c r="AC48" s="67">
        <v>10</v>
      </c>
      <c r="AD48" s="66" t="s">
        <v>188</v>
      </c>
      <c r="AE48" s="66" t="s">
        <v>386</v>
      </c>
      <c r="AF48" s="61" t="s">
        <v>323</v>
      </c>
      <c r="AG48" s="62">
        <v>847482000</v>
      </c>
      <c r="AH48" s="127" t="s">
        <v>201</v>
      </c>
    </row>
    <row r="49" spans="1:35" s="6" customFormat="1" ht="88.5" customHeight="1" x14ac:dyDescent="0.2">
      <c r="A49" s="66" t="s">
        <v>52</v>
      </c>
      <c r="B49" s="66" t="s">
        <v>168</v>
      </c>
      <c r="C49" s="66" t="s">
        <v>168</v>
      </c>
      <c r="D49" s="66" t="s">
        <v>141</v>
      </c>
      <c r="E49" s="66"/>
      <c r="F49" s="66" t="s">
        <v>32</v>
      </c>
      <c r="G49" s="66" t="s">
        <v>175</v>
      </c>
      <c r="H49" s="66" t="s">
        <v>82</v>
      </c>
      <c r="I49" s="66" t="s">
        <v>387</v>
      </c>
      <c r="J49" s="83" t="s">
        <v>388</v>
      </c>
      <c r="K49" s="66" t="s">
        <v>389</v>
      </c>
      <c r="L49" s="66" t="s">
        <v>390</v>
      </c>
      <c r="M49" s="67" t="s">
        <v>22</v>
      </c>
      <c r="N49" s="67" t="s">
        <v>211</v>
      </c>
      <c r="O49" s="67" t="s">
        <v>26</v>
      </c>
      <c r="P49" s="68">
        <v>0</v>
      </c>
      <c r="Q49" s="68">
        <v>1</v>
      </c>
      <c r="R49" s="67"/>
      <c r="S49" s="67"/>
      <c r="T49" s="68">
        <v>1</v>
      </c>
      <c r="U49" s="67"/>
      <c r="V49" s="67"/>
      <c r="W49" s="68">
        <v>1</v>
      </c>
      <c r="X49" s="67"/>
      <c r="Y49" s="83"/>
      <c r="Z49" s="68">
        <v>1</v>
      </c>
      <c r="AA49" s="83"/>
      <c r="AB49" s="67"/>
      <c r="AC49" s="68">
        <v>1</v>
      </c>
      <c r="AD49" s="66" t="s">
        <v>188</v>
      </c>
      <c r="AE49" s="66" t="s">
        <v>391</v>
      </c>
      <c r="AF49" s="61" t="s">
        <v>392</v>
      </c>
      <c r="AG49" s="62">
        <v>154176218</v>
      </c>
      <c r="AH49" s="127" t="s">
        <v>201</v>
      </c>
    </row>
    <row r="50" spans="1:35" s="6" customFormat="1" ht="88.5" customHeight="1" x14ac:dyDescent="0.2">
      <c r="A50" s="66" t="s">
        <v>52</v>
      </c>
      <c r="B50" s="66" t="s">
        <v>168</v>
      </c>
      <c r="C50" s="66" t="s">
        <v>168</v>
      </c>
      <c r="D50" s="66" t="s">
        <v>141</v>
      </c>
      <c r="E50" s="66"/>
      <c r="F50" s="66" t="s">
        <v>32</v>
      </c>
      <c r="G50" s="66" t="s">
        <v>175</v>
      </c>
      <c r="H50" s="66" t="s">
        <v>64</v>
      </c>
      <c r="I50" s="82" t="s">
        <v>393</v>
      </c>
      <c r="J50" s="83" t="s">
        <v>394</v>
      </c>
      <c r="K50" s="82" t="s">
        <v>395</v>
      </c>
      <c r="L50" s="82" t="s">
        <v>396</v>
      </c>
      <c r="M50" s="67" t="s">
        <v>22</v>
      </c>
      <c r="N50" s="67" t="s">
        <v>211</v>
      </c>
      <c r="O50" s="67" t="s">
        <v>26</v>
      </c>
      <c r="P50" s="68">
        <v>1</v>
      </c>
      <c r="Q50" s="68">
        <v>1</v>
      </c>
      <c r="R50" s="67"/>
      <c r="S50" s="67"/>
      <c r="T50" s="68">
        <v>1</v>
      </c>
      <c r="U50" s="67"/>
      <c r="V50" s="67"/>
      <c r="W50" s="68">
        <v>1</v>
      </c>
      <c r="X50" s="67"/>
      <c r="Y50" s="83"/>
      <c r="Z50" s="68">
        <v>1</v>
      </c>
      <c r="AA50" s="83"/>
      <c r="AB50" s="67"/>
      <c r="AC50" s="68">
        <v>1</v>
      </c>
      <c r="AD50" s="66" t="s">
        <v>188</v>
      </c>
      <c r="AE50" s="66" t="s">
        <v>397</v>
      </c>
      <c r="AF50" s="61" t="s">
        <v>392</v>
      </c>
      <c r="AG50" s="62">
        <f>(1416495416-AG49)/2</f>
        <v>631159599</v>
      </c>
      <c r="AH50" s="73" t="s">
        <v>201</v>
      </c>
      <c r="AI50" s="190"/>
    </row>
    <row r="51" spans="1:35" s="6" customFormat="1" ht="88.5" customHeight="1" x14ac:dyDescent="0.2">
      <c r="A51" s="66" t="s">
        <v>52</v>
      </c>
      <c r="B51" s="66" t="s">
        <v>168</v>
      </c>
      <c r="C51" s="66" t="s">
        <v>168</v>
      </c>
      <c r="D51" s="66" t="s">
        <v>141</v>
      </c>
      <c r="E51" s="66"/>
      <c r="F51" s="66" t="s">
        <v>32</v>
      </c>
      <c r="G51" s="66" t="s">
        <v>175</v>
      </c>
      <c r="H51" s="66" t="s">
        <v>68</v>
      </c>
      <c r="I51" s="82" t="s">
        <v>398</v>
      </c>
      <c r="J51" s="83" t="s">
        <v>345</v>
      </c>
      <c r="K51" s="82" t="s">
        <v>399</v>
      </c>
      <c r="L51" s="82" t="s">
        <v>400</v>
      </c>
      <c r="M51" s="67" t="s">
        <v>22</v>
      </c>
      <c r="N51" s="67" t="s">
        <v>211</v>
      </c>
      <c r="O51" s="67" t="s">
        <v>26</v>
      </c>
      <c r="P51" s="68">
        <v>1</v>
      </c>
      <c r="Q51" s="68">
        <v>1</v>
      </c>
      <c r="R51" s="67"/>
      <c r="S51" s="67"/>
      <c r="T51" s="68">
        <v>1</v>
      </c>
      <c r="U51" s="67"/>
      <c r="V51" s="67"/>
      <c r="W51" s="68">
        <v>1</v>
      </c>
      <c r="X51" s="67"/>
      <c r="Y51" s="83"/>
      <c r="Z51" s="68">
        <v>1</v>
      </c>
      <c r="AA51" s="83"/>
      <c r="AB51" s="67"/>
      <c r="AC51" s="68">
        <v>1</v>
      </c>
      <c r="AD51" s="66" t="s">
        <v>188</v>
      </c>
      <c r="AE51" s="66" t="s">
        <v>397</v>
      </c>
      <c r="AF51" s="61" t="s">
        <v>392</v>
      </c>
      <c r="AG51" s="62">
        <f>(1416495416-AG49)/2</f>
        <v>631159599</v>
      </c>
      <c r="AH51" s="73" t="s">
        <v>201</v>
      </c>
      <c r="AI51" s="190"/>
    </row>
    <row r="52" spans="1:35" s="6" customFormat="1" ht="88.5" customHeight="1" x14ac:dyDescent="0.2">
      <c r="A52" s="66" t="s">
        <v>52</v>
      </c>
      <c r="B52" s="66" t="s">
        <v>168</v>
      </c>
      <c r="C52" s="66" t="s">
        <v>168</v>
      </c>
      <c r="D52" s="66" t="s">
        <v>141</v>
      </c>
      <c r="E52" s="66" t="s">
        <v>227</v>
      </c>
      <c r="F52" s="66" t="s">
        <v>32</v>
      </c>
      <c r="G52" s="66" t="s">
        <v>174</v>
      </c>
      <c r="H52" s="66" t="s">
        <v>64</v>
      </c>
      <c r="I52" s="82" t="s">
        <v>401</v>
      </c>
      <c r="J52" s="67" t="s">
        <v>356</v>
      </c>
      <c r="K52" s="82" t="s">
        <v>402</v>
      </c>
      <c r="L52" s="82" t="s">
        <v>403</v>
      </c>
      <c r="M52" s="67" t="s">
        <v>23</v>
      </c>
      <c r="N52" s="67" t="s">
        <v>212</v>
      </c>
      <c r="O52" s="67" t="s">
        <v>27</v>
      </c>
      <c r="P52" s="67">
        <v>0</v>
      </c>
      <c r="Q52" s="67">
        <v>3</v>
      </c>
      <c r="R52" s="67"/>
      <c r="S52" s="67"/>
      <c r="T52" s="67"/>
      <c r="U52" s="67">
        <v>1</v>
      </c>
      <c r="V52" s="67"/>
      <c r="W52" s="67"/>
      <c r="X52" s="67"/>
      <c r="Y52" s="67">
        <v>1</v>
      </c>
      <c r="Z52" s="67"/>
      <c r="AA52" s="67"/>
      <c r="AB52" s="67"/>
      <c r="AC52" s="67">
        <v>1</v>
      </c>
      <c r="AD52" s="62" t="s">
        <v>297</v>
      </c>
      <c r="AE52" s="62" t="s">
        <v>297</v>
      </c>
      <c r="AF52" s="62" t="s">
        <v>297</v>
      </c>
      <c r="AG52" s="62" t="s">
        <v>297</v>
      </c>
      <c r="AH52" s="127" t="s">
        <v>201</v>
      </c>
    </row>
    <row r="53" spans="1:35" s="6" customFormat="1" ht="88.5" customHeight="1" x14ac:dyDescent="0.2">
      <c r="A53" s="66" t="s">
        <v>52</v>
      </c>
      <c r="B53" s="66" t="s">
        <v>168</v>
      </c>
      <c r="C53" s="66" t="s">
        <v>168</v>
      </c>
      <c r="D53" s="66" t="s">
        <v>141</v>
      </c>
      <c r="E53" s="66" t="s">
        <v>227</v>
      </c>
      <c r="F53" s="66" t="s">
        <v>32</v>
      </c>
      <c r="G53" s="66" t="s">
        <v>174</v>
      </c>
      <c r="H53" s="66" t="s">
        <v>64</v>
      </c>
      <c r="I53" s="82" t="s">
        <v>404</v>
      </c>
      <c r="J53" s="67" t="s">
        <v>356</v>
      </c>
      <c r="K53" s="82" t="s">
        <v>405</v>
      </c>
      <c r="L53" s="82" t="s">
        <v>406</v>
      </c>
      <c r="M53" s="67" t="s">
        <v>23</v>
      </c>
      <c r="N53" s="67" t="s">
        <v>211</v>
      </c>
      <c r="O53" s="67" t="s">
        <v>27</v>
      </c>
      <c r="P53" s="67">
        <v>0</v>
      </c>
      <c r="Q53" s="68">
        <v>1</v>
      </c>
      <c r="R53" s="67"/>
      <c r="S53" s="67"/>
      <c r="T53" s="67"/>
      <c r="U53" s="68">
        <v>1</v>
      </c>
      <c r="V53" s="67"/>
      <c r="W53" s="67"/>
      <c r="X53" s="67"/>
      <c r="Y53" s="68">
        <v>1</v>
      </c>
      <c r="Z53" s="67"/>
      <c r="AA53" s="67"/>
      <c r="AB53" s="67"/>
      <c r="AC53" s="68">
        <v>1</v>
      </c>
      <c r="AD53" s="62" t="s">
        <v>297</v>
      </c>
      <c r="AE53" s="62" t="s">
        <v>297</v>
      </c>
      <c r="AF53" s="62" t="s">
        <v>297</v>
      </c>
      <c r="AG53" s="62" t="s">
        <v>297</v>
      </c>
      <c r="AH53" s="127" t="s">
        <v>201</v>
      </c>
    </row>
    <row r="54" spans="1:35" s="6" customFormat="1" ht="88.5" customHeight="1" x14ac:dyDescent="0.2">
      <c r="A54" s="66" t="s">
        <v>52</v>
      </c>
      <c r="B54" s="66" t="s">
        <v>168</v>
      </c>
      <c r="C54" s="66" t="s">
        <v>168</v>
      </c>
      <c r="D54" s="66" t="s">
        <v>141</v>
      </c>
      <c r="E54" s="66" t="s">
        <v>227</v>
      </c>
      <c r="F54" s="66" t="s">
        <v>32</v>
      </c>
      <c r="G54" s="66" t="s">
        <v>174</v>
      </c>
      <c r="H54" s="66" t="s">
        <v>64</v>
      </c>
      <c r="I54" s="82" t="s">
        <v>407</v>
      </c>
      <c r="J54" s="67" t="s">
        <v>356</v>
      </c>
      <c r="K54" s="82" t="s">
        <v>408</v>
      </c>
      <c r="L54" s="82" t="s">
        <v>409</v>
      </c>
      <c r="M54" s="67" t="s">
        <v>23</v>
      </c>
      <c r="N54" s="67" t="s">
        <v>212</v>
      </c>
      <c r="O54" s="67" t="s">
        <v>26</v>
      </c>
      <c r="P54" s="67">
        <v>0</v>
      </c>
      <c r="Q54" s="67">
        <v>4</v>
      </c>
      <c r="R54" s="67"/>
      <c r="S54" s="67"/>
      <c r="T54" s="67">
        <v>1</v>
      </c>
      <c r="U54" s="67"/>
      <c r="V54" s="67"/>
      <c r="W54" s="67">
        <v>1</v>
      </c>
      <c r="X54" s="67"/>
      <c r="Y54" s="67"/>
      <c r="Z54" s="67">
        <v>1</v>
      </c>
      <c r="AA54" s="67"/>
      <c r="AB54" s="67"/>
      <c r="AC54" s="67">
        <v>1</v>
      </c>
      <c r="AD54" s="62" t="s">
        <v>297</v>
      </c>
      <c r="AE54" s="62" t="s">
        <v>297</v>
      </c>
      <c r="AF54" s="62" t="s">
        <v>297</v>
      </c>
      <c r="AG54" s="62" t="s">
        <v>297</v>
      </c>
      <c r="AH54" s="73" t="s">
        <v>201</v>
      </c>
      <c r="AI54" s="190"/>
    </row>
    <row r="55" spans="1:35" s="6" customFormat="1" ht="88.5" customHeight="1" thickBot="1" x14ac:dyDescent="0.25">
      <c r="A55" s="72" t="s">
        <v>52</v>
      </c>
      <c r="B55" s="72" t="s">
        <v>168</v>
      </c>
      <c r="C55" s="119" t="s">
        <v>168</v>
      </c>
      <c r="D55" s="119" t="s">
        <v>141</v>
      </c>
      <c r="E55" s="119" t="s">
        <v>149</v>
      </c>
      <c r="F55" s="119" t="s">
        <v>250</v>
      </c>
      <c r="G55" s="72" t="s">
        <v>174</v>
      </c>
      <c r="H55" s="72" t="s">
        <v>66</v>
      </c>
      <c r="I55" s="72" t="s">
        <v>380</v>
      </c>
      <c r="J55" s="121" t="s">
        <v>318</v>
      </c>
      <c r="K55" s="137" t="s">
        <v>410</v>
      </c>
      <c r="L55" s="136" t="s">
        <v>411</v>
      </c>
      <c r="M55" s="121" t="s">
        <v>23</v>
      </c>
      <c r="N55" s="71" t="s">
        <v>212</v>
      </c>
      <c r="O55" s="71" t="s">
        <v>28</v>
      </c>
      <c r="P55" s="121">
        <v>0</v>
      </c>
      <c r="Q55" s="121">
        <v>2</v>
      </c>
      <c r="R55" s="126"/>
      <c r="S55" s="126"/>
      <c r="T55" s="128"/>
      <c r="U55" s="134"/>
      <c r="V55" s="128"/>
      <c r="W55" s="121">
        <v>1</v>
      </c>
      <c r="X55" s="134"/>
      <c r="Y55" s="134"/>
      <c r="Z55" s="126"/>
      <c r="AA55" s="134"/>
      <c r="AB55" s="126"/>
      <c r="AC55" s="121">
        <v>1</v>
      </c>
      <c r="AD55" s="131" t="s">
        <v>297</v>
      </c>
      <c r="AE55" s="131" t="s">
        <v>297</v>
      </c>
      <c r="AF55" s="131" t="s">
        <v>297</v>
      </c>
      <c r="AG55" s="131" t="s">
        <v>297</v>
      </c>
      <c r="AH55" s="196" t="s">
        <v>201</v>
      </c>
      <c r="AI55" s="190"/>
    </row>
    <row r="56" spans="1:35" s="6" customFormat="1" ht="88.5" customHeight="1" thickTop="1" x14ac:dyDescent="0.2">
      <c r="A56" s="123" t="s">
        <v>52</v>
      </c>
      <c r="B56" s="123" t="s">
        <v>168</v>
      </c>
      <c r="C56" s="65" t="s">
        <v>168</v>
      </c>
      <c r="D56" s="65" t="s">
        <v>141</v>
      </c>
      <c r="E56" s="65" t="s">
        <v>225</v>
      </c>
      <c r="F56" s="65" t="s">
        <v>36</v>
      </c>
      <c r="G56" s="123" t="s">
        <v>174</v>
      </c>
      <c r="H56" s="123" t="s">
        <v>82</v>
      </c>
      <c r="I56" s="123" t="s">
        <v>436</v>
      </c>
      <c r="J56" s="69" t="s">
        <v>437</v>
      </c>
      <c r="K56" s="123" t="s">
        <v>438</v>
      </c>
      <c r="L56" s="65" t="s">
        <v>439</v>
      </c>
      <c r="M56" s="69" t="s">
        <v>22</v>
      </c>
      <c r="N56" s="117" t="s">
        <v>212</v>
      </c>
      <c r="O56" s="135" t="s">
        <v>440</v>
      </c>
      <c r="P56" s="133">
        <v>2</v>
      </c>
      <c r="Q56" s="133">
        <v>10</v>
      </c>
      <c r="R56" s="122"/>
      <c r="S56" s="122"/>
      <c r="T56" s="133"/>
      <c r="U56" s="122"/>
      <c r="V56" s="133"/>
      <c r="W56" s="133">
        <v>5</v>
      </c>
      <c r="X56" s="135"/>
      <c r="Y56" s="122"/>
      <c r="Z56" s="122"/>
      <c r="AA56" s="122"/>
      <c r="AB56" s="122"/>
      <c r="AC56" s="133">
        <v>5</v>
      </c>
      <c r="AD56" s="123" t="s">
        <v>441</v>
      </c>
      <c r="AE56" s="123" t="s">
        <v>442</v>
      </c>
      <c r="AF56" s="117" t="s">
        <v>443</v>
      </c>
      <c r="AG56" s="132">
        <v>73000000</v>
      </c>
      <c r="AH56" s="191" t="s">
        <v>199</v>
      </c>
    </row>
    <row r="57" spans="1:35" s="6" customFormat="1" ht="88.5" customHeight="1" x14ac:dyDescent="0.2">
      <c r="A57" s="66" t="s">
        <v>52</v>
      </c>
      <c r="B57" s="66" t="s">
        <v>168</v>
      </c>
      <c r="C57" s="66" t="s">
        <v>168</v>
      </c>
      <c r="D57" s="66" t="s">
        <v>141</v>
      </c>
      <c r="E57" s="66" t="s">
        <v>225</v>
      </c>
      <c r="F57" s="66" t="s">
        <v>36</v>
      </c>
      <c r="G57" s="66" t="s">
        <v>174</v>
      </c>
      <c r="H57" s="66" t="s">
        <v>82</v>
      </c>
      <c r="I57" s="66" t="s">
        <v>444</v>
      </c>
      <c r="J57" s="250" t="s">
        <v>445</v>
      </c>
      <c r="K57" s="251" t="s">
        <v>446</v>
      </c>
      <c r="L57" s="251" t="s">
        <v>447</v>
      </c>
      <c r="M57" s="67" t="s">
        <v>24</v>
      </c>
      <c r="N57" s="67" t="s">
        <v>212</v>
      </c>
      <c r="O57" s="252" t="s">
        <v>448</v>
      </c>
      <c r="P57" s="253">
        <v>15877</v>
      </c>
      <c r="Q57" s="250">
        <v>13000</v>
      </c>
      <c r="R57" s="254"/>
      <c r="S57" s="254"/>
      <c r="T57" s="252"/>
      <c r="U57" s="254"/>
      <c r="V57" s="252"/>
      <c r="W57" s="252">
        <v>5200</v>
      </c>
      <c r="X57" s="252"/>
      <c r="Y57" s="254"/>
      <c r="Z57" s="252"/>
      <c r="AA57" s="254"/>
      <c r="AB57" s="250"/>
      <c r="AC57" s="252">
        <v>7800</v>
      </c>
      <c r="AD57" s="66" t="s">
        <v>441</v>
      </c>
      <c r="AE57" s="66" t="s">
        <v>449</v>
      </c>
      <c r="AF57" s="67" t="s">
        <v>443</v>
      </c>
      <c r="AG57" s="97">
        <v>1107402104</v>
      </c>
      <c r="AH57" s="73" t="s">
        <v>199</v>
      </c>
      <c r="AI57" s="190"/>
    </row>
    <row r="58" spans="1:35" s="6" customFormat="1" ht="88.5" customHeight="1" x14ac:dyDescent="0.2">
      <c r="A58" s="66" t="s">
        <v>52</v>
      </c>
      <c r="B58" s="66" t="s">
        <v>168</v>
      </c>
      <c r="C58" s="66" t="s">
        <v>168</v>
      </c>
      <c r="D58" s="66" t="s">
        <v>141</v>
      </c>
      <c r="E58" s="66" t="s">
        <v>225</v>
      </c>
      <c r="F58" s="66" t="s">
        <v>36</v>
      </c>
      <c r="G58" s="66" t="s">
        <v>174</v>
      </c>
      <c r="H58" s="66" t="s">
        <v>82</v>
      </c>
      <c r="I58" s="66" t="s">
        <v>444</v>
      </c>
      <c r="J58" s="250"/>
      <c r="K58" s="251"/>
      <c r="L58" s="251"/>
      <c r="M58" s="67" t="s">
        <v>24</v>
      </c>
      <c r="N58" s="67" t="s">
        <v>212</v>
      </c>
      <c r="O58" s="252"/>
      <c r="P58" s="250"/>
      <c r="Q58" s="250"/>
      <c r="R58" s="254"/>
      <c r="S58" s="254"/>
      <c r="T58" s="252"/>
      <c r="U58" s="254"/>
      <c r="V58" s="252"/>
      <c r="W58" s="252"/>
      <c r="X58" s="252"/>
      <c r="Y58" s="254"/>
      <c r="Z58" s="252"/>
      <c r="AA58" s="254"/>
      <c r="AB58" s="250"/>
      <c r="AC58" s="252"/>
      <c r="AD58" s="66" t="s">
        <v>441</v>
      </c>
      <c r="AE58" s="66" t="s">
        <v>450</v>
      </c>
      <c r="AF58" s="67" t="s">
        <v>443</v>
      </c>
      <c r="AG58" s="97">
        <v>100000000</v>
      </c>
      <c r="AH58" s="73" t="s">
        <v>199</v>
      </c>
      <c r="AI58" s="190"/>
    </row>
    <row r="59" spans="1:35" s="6" customFormat="1" ht="88.5" customHeight="1" x14ac:dyDescent="0.2">
      <c r="A59" s="66" t="s">
        <v>52</v>
      </c>
      <c r="B59" s="66" t="s">
        <v>168</v>
      </c>
      <c r="C59" s="66" t="s">
        <v>168</v>
      </c>
      <c r="D59" s="66" t="s">
        <v>141</v>
      </c>
      <c r="E59" s="66" t="s">
        <v>150</v>
      </c>
      <c r="F59" s="66" t="s">
        <v>36</v>
      </c>
      <c r="G59" s="66" t="s">
        <v>174</v>
      </c>
      <c r="H59" s="66" t="s">
        <v>84</v>
      </c>
      <c r="I59" s="66" t="s">
        <v>451</v>
      </c>
      <c r="J59" s="67" t="s">
        <v>452</v>
      </c>
      <c r="K59" s="66" t="s">
        <v>453</v>
      </c>
      <c r="L59" s="66" t="s">
        <v>454</v>
      </c>
      <c r="M59" s="67" t="s">
        <v>24</v>
      </c>
      <c r="N59" s="67" t="s">
        <v>455</v>
      </c>
      <c r="O59" s="70" t="s">
        <v>456</v>
      </c>
      <c r="P59" s="68" t="s">
        <v>457</v>
      </c>
      <c r="Q59" s="68">
        <v>0.85</v>
      </c>
      <c r="R59" s="68"/>
      <c r="S59" s="68"/>
      <c r="T59" s="68">
        <v>0.85</v>
      </c>
      <c r="U59" s="68"/>
      <c r="V59" s="68"/>
      <c r="W59" s="68">
        <v>0.85</v>
      </c>
      <c r="X59" s="68"/>
      <c r="Y59" s="68"/>
      <c r="Z59" s="68">
        <v>0.85</v>
      </c>
      <c r="AA59" s="68"/>
      <c r="AB59" s="68"/>
      <c r="AC59" s="68">
        <v>0.85</v>
      </c>
      <c r="AD59" s="67" t="s">
        <v>233</v>
      </c>
      <c r="AE59" s="67" t="s">
        <v>233</v>
      </c>
      <c r="AF59" s="67" t="s">
        <v>233</v>
      </c>
      <c r="AG59" s="67" t="s">
        <v>233</v>
      </c>
      <c r="AH59" s="127" t="s">
        <v>199</v>
      </c>
    </row>
    <row r="60" spans="1:35" s="6" customFormat="1" ht="88.5" customHeight="1" x14ac:dyDescent="0.2">
      <c r="A60" s="66" t="s">
        <v>52</v>
      </c>
      <c r="B60" s="66" t="s">
        <v>168</v>
      </c>
      <c r="C60" s="66" t="s">
        <v>168</v>
      </c>
      <c r="D60" s="66" t="s">
        <v>141</v>
      </c>
      <c r="E60" s="66" t="s">
        <v>150</v>
      </c>
      <c r="F60" s="66" t="s">
        <v>36</v>
      </c>
      <c r="G60" s="66" t="s">
        <v>173</v>
      </c>
      <c r="H60" s="66" t="s">
        <v>84</v>
      </c>
      <c r="I60" s="66" t="s">
        <v>458</v>
      </c>
      <c r="J60" s="67" t="s">
        <v>459</v>
      </c>
      <c r="K60" s="66" t="s">
        <v>460</v>
      </c>
      <c r="L60" s="66" t="s">
        <v>461</v>
      </c>
      <c r="M60" s="67" t="s">
        <v>22</v>
      </c>
      <c r="N60" s="67" t="s">
        <v>455</v>
      </c>
      <c r="O60" s="70" t="s">
        <v>456</v>
      </c>
      <c r="P60" s="68" t="s">
        <v>462</v>
      </c>
      <c r="Q60" s="68">
        <v>1</v>
      </c>
      <c r="R60" s="68"/>
      <c r="S60" s="68"/>
      <c r="T60" s="68">
        <v>1</v>
      </c>
      <c r="U60" s="68"/>
      <c r="V60" s="68"/>
      <c r="W60" s="68">
        <v>1</v>
      </c>
      <c r="X60" s="68"/>
      <c r="Y60" s="68"/>
      <c r="Z60" s="68">
        <v>1</v>
      </c>
      <c r="AA60" s="68"/>
      <c r="AB60" s="68"/>
      <c r="AC60" s="68">
        <v>1</v>
      </c>
      <c r="AD60" s="66" t="s">
        <v>441</v>
      </c>
      <c r="AE60" s="66" t="s">
        <v>463</v>
      </c>
      <c r="AF60" s="67" t="s">
        <v>464</v>
      </c>
      <c r="AG60" s="97">
        <v>22191139092</v>
      </c>
      <c r="AH60" s="127" t="s">
        <v>199</v>
      </c>
    </row>
    <row r="61" spans="1:35" s="6" customFormat="1" ht="88.5" customHeight="1" x14ac:dyDescent="0.2">
      <c r="A61" s="66" t="s">
        <v>52</v>
      </c>
      <c r="B61" s="66" t="s">
        <v>168</v>
      </c>
      <c r="C61" s="66" t="s">
        <v>168</v>
      </c>
      <c r="D61" s="66" t="s">
        <v>141</v>
      </c>
      <c r="E61" s="66" t="s">
        <v>150</v>
      </c>
      <c r="F61" s="66" t="s">
        <v>36</v>
      </c>
      <c r="G61" s="66" t="s">
        <v>174</v>
      </c>
      <c r="H61" s="66" t="s">
        <v>68</v>
      </c>
      <c r="I61" s="66" t="s">
        <v>465</v>
      </c>
      <c r="J61" s="67" t="s">
        <v>466</v>
      </c>
      <c r="K61" s="66" t="s">
        <v>467</v>
      </c>
      <c r="L61" s="66" t="s">
        <v>468</v>
      </c>
      <c r="M61" s="67" t="s">
        <v>23</v>
      </c>
      <c r="N61" s="67" t="s">
        <v>212</v>
      </c>
      <c r="O61" s="70" t="s">
        <v>456</v>
      </c>
      <c r="P61" s="67">
        <v>73</v>
      </c>
      <c r="Q61" s="67">
        <v>80</v>
      </c>
      <c r="R61" s="67">
        <v>5</v>
      </c>
      <c r="S61" s="67">
        <v>7</v>
      </c>
      <c r="T61" s="67">
        <v>7</v>
      </c>
      <c r="U61" s="67">
        <v>7</v>
      </c>
      <c r="V61" s="67">
        <v>7</v>
      </c>
      <c r="W61" s="67">
        <v>7</v>
      </c>
      <c r="X61" s="67">
        <v>7</v>
      </c>
      <c r="Y61" s="67">
        <v>7</v>
      </c>
      <c r="Z61" s="67">
        <v>7</v>
      </c>
      <c r="AA61" s="67">
        <v>7</v>
      </c>
      <c r="AB61" s="67">
        <v>7</v>
      </c>
      <c r="AC61" s="67">
        <v>5</v>
      </c>
      <c r="AD61" s="67" t="s">
        <v>233</v>
      </c>
      <c r="AE61" s="67" t="s">
        <v>233</v>
      </c>
      <c r="AF61" s="67" t="s">
        <v>233</v>
      </c>
      <c r="AG61" s="67" t="s">
        <v>233</v>
      </c>
      <c r="AH61" s="73" t="s">
        <v>199</v>
      </c>
      <c r="AI61" s="190"/>
    </row>
    <row r="62" spans="1:35" s="6" customFormat="1" ht="88.5" customHeight="1" x14ac:dyDescent="0.2">
      <c r="A62" s="66" t="s">
        <v>52</v>
      </c>
      <c r="B62" s="66" t="s">
        <v>168</v>
      </c>
      <c r="C62" s="66" t="s">
        <v>168</v>
      </c>
      <c r="D62" s="66" t="s">
        <v>141</v>
      </c>
      <c r="E62" s="66" t="s">
        <v>150</v>
      </c>
      <c r="F62" s="66" t="s">
        <v>36</v>
      </c>
      <c r="G62" s="66" t="s">
        <v>174</v>
      </c>
      <c r="H62" s="66" t="s">
        <v>84</v>
      </c>
      <c r="I62" s="66" t="s">
        <v>469</v>
      </c>
      <c r="J62" s="67" t="s">
        <v>470</v>
      </c>
      <c r="K62" s="66" t="s">
        <v>471</v>
      </c>
      <c r="L62" s="66" t="s">
        <v>472</v>
      </c>
      <c r="M62" s="67" t="s">
        <v>23</v>
      </c>
      <c r="N62" s="67" t="s">
        <v>455</v>
      </c>
      <c r="O62" s="70" t="s">
        <v>456</v>
      </c>
      <c r="P62" s="98" t="s">
        <v>473</v>
      </c>
      <c r="Q62" s="94">
        <v>1</v>
      </c>
      <c r="R62" s="99"/>
      <c r="S62" s="94"/>
      <c r="T62" s="68">
        <v>1</v>
      </c>
      <c r="U62" s="68"/>
      <c r="V62" s="68"/>
      <c r="W62" s="68">
        <v>1</v>
      </c>
      <c r="X62" s="68"/>
      <c r="Y62" s="68"/>
      <c r="Z62" s="68">
        <v>1</v>
      </c>
      <c r="AA62" s="68"/>
      <c r="AB62" s="68"/>
      <c r="AC62" s="68">
        <v>1</v>
      </c>
      <c r="AD62" s="67" t="s">
        <v>233</v>
      </c>
      <c r="AE62" s="67" t="s">
        <v>233</v>
      </c>
      <c r="AF62" s="67" t="s">
        <v>233</v>
      </c>
      <c r="AG62" s="67" t="s">
        <v>233</v>
      </c>
      <c r="AH62" s="127" t="s">
        <v>199</v>
      </c>
    </row>
    <row r="63" spans="1:35" s="6" customFormat="1" ht="88.5" customHeight="1" x14ac:dyDescent="0.2">
      <c r="A63" s="66" t="s">
        <v>52</v>
      </c>
      <c r="B63" s="66" t="s">
        <v>168</v>
      </c>
      <c r="C63" s="66" t="s">
        <v>168</v>
      </c>
      <c r="D63" s="66" t="s">
        <v>141</v>
      </c>
      <c r="E63" s="66" t="s">
        <v>150</v>
      </c>
      <c r="F63" s="66" t="s">
        <v>36</v>
      </c>
      <c r="G63" s="66" t="s">
        <v>174</v>
      </c>
      <c r="H63" s="66" t="s">
        <v>84</v>
      </c>
      <c r="I63" s="66" t="s">
        <v>474</v>
      </c>
      <c r="J63" s="67" t="s">
        <v>475</v>
      </c>
      <c r="K63" s="66" t="s">
        <v>476</v>
      </c>
      <c r="L63" s="66" t="s">
        <v>477</v>
      </c>
      <c r="M63" s="67" t="s">
        <v>23</v>
      </c>
      <c r="N63" s="67" t="s">
        <v>212</v>
      </c>
      <c r="O63" s="70" t="s">
        <v>456</v>
      </c>
      <c r="P63" s="98" t="s">
        <v>478</v>
      </c>
      <c r="Q63" s="94">
        <v>1</v>
      </c>
      <c r="R63" s="99"/>
      <c r="S63" s="68"/>
      <c r="T63" s="68">
        <v>1</v>
      </c>
      <c r="U63" s="68"/>
      <c r="V63" s="68"/>
      <c r="W63" s="68">
        <v>1</v>
      </c>
      <c r="X63" s="68"/>
      <c r="Y63" s="68"/>
      <c r="Z63" s="68">
        <v>1</v>
      </c>
      <c r="AA63" s="68"/>
      <c r="AB63" s="68"/>
      <c r="AC63" s="68">
        <v>1</v>
      </c>
      <c r="AD63" s="67" t="s">
        <v>233</v>
      </c>
      <c r="AE63" s="67" t="s">
        <v>233</v>
      </c>
      <c r="AF63" s="67" t="s">
        <v>233</v>
      </c>
      <c r="AG63" s="67" t="s">
        <v>233</v>
      </c>
      <c r="AH63" s="73" t="s">
        <v>199</v>
      </c>
      <c r="AI63" s="190"/>
    </row>
    <row r="64" spans="1:35" s="6" customFormat="1" ht="88.5" customHeight="1" thickBot="1" x14ac:dyDescent="0.25">
      <c r="A64" s="72" t="s">
        <v>52</v>
      </c>
      <c r="B64" s="119" t="s">
        <v>168</v>
      </c>
      <c r="C64" s="72" t="s">
        <v>168</v>
      </c>
      <c r="D64" s="72" t="s">
        <v>141</v>
      </c>
      <c r="E64" s="72" t="s">
        <v>150</v>
      </c>
      <c r="F64" s="72" t="s">
        <v>36</v>
      </c>
      <c r="G64" s="72" t="s">
        <v>174</v>
      </c>
      <c r="H64" s="72" t="s">
        <v>84</v>
      </c>
      <c r="I64" s="119" t="s">
        <v>479</v>
      </c>
      <c r="J64" s="71" t="s">
        <v>480</v>
      </c>
      <c r="K64" s="119" t="s">
        <v>481</v>
      </c>
      <c r="L64" s="72" t="s">
        <v>482</v>
      </c>
      <c r="M64" s="71" t="s">
        <v>23</v>
      </c>
      <c r="N64" s="71" t="s">
        <v>212</v>
      </c>
      <c r="O64" s="143" t="s">
        <v>448</v>
      </c>
      <c r="P64" s="142">
        <v>31</v>
      </c>
      <c r="Q64" s="141">
        <v>30</v>
      </c>
      <c r="R64" s="140"/>
      <c r="S64" s="140"/>
      <c r="T64" s="140"/>
      <c r="U64" s="139">
        <v>30</v>
      </c>
      <c r="V64" s="138"/>
      <c r="W64" s="138"/>
      <c r="X64" s="138"/>
      <c r="Y64" s="139"/>
      <c r="Z64" s="139"/>
      <c r="AA64" s="138"/>
      <c r="AB64" s="138"/>
      <c r="AC64" s="71"/>
      <c r="AD64" s="121" t="s">
        <v>233</v>
      </c>
      <c r="AE64" s="121" t="s">
        <v>233</v>
      </c>
      <c r="AF64" s="121" t="s">
        <v>233</v>
      </c>
      <c r="AG64" s="121" t="s">
        <v>233</v>
      </c>
      <c r="AH64" s="195" t="s">
        <v>199</v>
      </c>
    </row>
    <row r="65" spans="1:35" s="6" customFormat="1" ht="88.5" customHeight="1" thickTop="1" x14ac:dyDescent="0.2">
      <c r="A65" s="123" t="s">
        <v>52</v>
      </c>
      <c r="B65" s="65" t="s">
        <v>168</v>
      </c>
      <c r="C65" s="123" t="s">
        <v>168</v>
      </c>
      <c r="D65" s="123" t="s">
        <v>140</v>
      </c>
      <c r="E65" s="123" t="s">
        <v>146</v>
      </c>
      <c r="F65" s="123" t="s">
        <v>32</v>
      </c>
      <c r="G65" s="123" t="s">
        <v>174</v>
      </c>
      <c r="H65" s="123" t="s">
        <v>66</v>
      </c>
      <c r="I65" s="65" t="s">
        <v>412</v>
      </c>
      <c r="J65" s="117"/>
      <c r="K65" s="65" t="s">
        <v>413</v>
      </c>
      <c r="L65" s="123" t="s">
        <v>414</v>
      </c>
      <c r="M65" s="117" t="s">
        <v>23</v>
      </c>
      <c r="N65" s="117" t="s">
        <v>212</v>
      </c>
      <c r="O65" s="117" t="s">
        <v>26</v>
      </c>
      <c r="P65" s="69">
        <v>0</v>
      </c>
      <c r="Q65" s="69">
        <v>5</v>
      </c>
      <c r="R65" s="117"/>
      <c r="S65" s="117"/>
      <c r="T65" s="117">
        <v>1</v>
      </c>
      <c r="U65" s="117"/>
      <c r="V65" s="117"/>
      <c r="W65" s="117">
        <v>1</v>
      </c>
      <c r="X65" s="117"/>
      <c r="Y65" s="117"/>
      <c r="Z65" s="117">
        <v>1</v>
      </c>
      <c r="AA65" s="117"/>
      <c r="AB65" s="117"/>
      <c r="AC65" s="117">
        <v>2</v>
      </c>
      <c r="AD65" s="67" t="s">
        <v>233</v>
      </c>
      <c r="AE65" s="67" t="s">
        <v>233</v>
      </c>
      <c r="AF65" s="67" t="s">
        <v>233</v>
      </c>
      <c r="AG65" s="67" t="s">
        <v>233</v>
      </c>
      <c r="AH65" s="191" t="s">
        <v>205</v>
      </c>
    </row>
    <row r="66" spans="1:35" s="6" customFormat="1" ht="88.5" customHeight="1" x14ac:dyDescent="0.2">
      <c r="A66" s="66" t="s">
        <v>52</v>
      </c>
      <c r="B66" s="66" t="s">
        <v>168</v>
      </c>
      <c r="C66" s="66" t="s">
        <v>168</v>
      </c>
      <c r="D66" s="66" t="s">
        <v>140</v>
      </c>
      <c r="E66" s="66" t="s">
        <v>146</v>
      </c>
      <c r="F66" s="66" t="s">
        <v>32</v>
      </c>
      <c r="G66" s="66" t="s">
        <v>174</v>
      </c>
      <c r="H66" s="66" t="s">
        <v>64</v>
      </c>
      <c r="I66" s="82" t="s">
        <v>415</v>
      </c>
      <c r="J66" s="67"/>
      <c r="K66" s="66" t="s">
        <v>416</v>
      </c>
      <c r="L66" s="66" t="s">
        <v>417</v>
      </c>
      <c r="M66" s="67" t="s">
        <v>23</v>
      </c>
      <c r="N66" s="67" t="s">
        <v>212</v>
      </c>
      <c r="O66" s="67" t="s">
        <v>28</v>
      </c>
      <c r="P66" s="67">
        <v>0</v>
      </c>
      <c r="Q66" s="67">
        <v>2</v>
      </c>
      <c r="R66" s="67"/>
      <c r="S66" s="67"/>
      <c r="T66" s="67"/>
      <c r="U66" s="67"/>
      <c r="V66" s="67"/>
      <c r="W66" s="67">
        <v>1</v>
      </c>
      <c r="X66" s="67"/>
      <c r="Y66" s="67"/>
      <c r="Z66" s="67"/>
      <c r="AA66" s="67"/>
      <c r="AB66" s="67"/>
      <c r="AC66" s="67">
        <v>1</v>
      </c>
      <c r="AD66" s="67" t="s">
        <v>233</v>
      </c>
      <c r="AE66" s="67" t="s">
        <v>233</v>
      </c>
      <c r="AF66" s="67" t="s">
        <v>233</v>
      </c>
      <c r="AG66" s="67" t="s">
        <v>233</v>
      </c>
      <c r="AH66" s="127" t="s">
        <v>205</v>
      </c>
    </row>
    <row r="67" spans="1:35" s="6" customFormat="1" ht="88.5" customHeight="1" x14ac:dyDescent="0.2">
      <c r="A67" s="66" t="s">
        <v>52</v>
      </c>
      <c r="B67" s="66" t="s">
        <v>168</v>
      </c>
      <c r="C67" s="66" t="s">
        <v>168</v>
      </c>
      <c r="D67" s="66" t="s">
        <v>139</v>
      </c>
      <c r="E67" s="66" t="s">
        <v>139</v>
      </c>
      <c r="F67" s="66" t="s">
        <v>32</v>
      </c>
      <c r="G67" s="66" t="s">
        <v>175</v>
      </c>
      <c r="H67" s="66" t="s">
        <v>64</v>
      </c>
      <c r="I67" s="82" t="s">
        <v>418</v>
      </c>
      <c r="J67" s="67"/>
      <c r="K67" s="66" t="s">
        <v>419</v>
      </c>
      <c r="L67" s="66" t="s">
        <v>420</v>
      </c>
      <c r="M67" s="67" t="s">
        <v>23</v>
      </c>
      <c r="N67" s="67" t="s">
        <v>212</v>
      </c>
      <c r="O67" s="67" t="s">
        <v>26</v>
      </c>
      <c r="P67" s="67">
        <v>0</v>
      </c>
      <c r="Q67" s="67">
        <v>13</v>
      </c>
      <c r="R67" s="67"/>
      <c r="S67" s="67"/>
      <c r="T67" s="67">
        <v>3</v>
      </c>
      <c r="U67" s="67"/>
      <c r="V67" s="67"/>
      <c r="W67" s="67">
        <v>3</v>
      </c>
      <c r="X67" s="67"/>
      <c r="Y67" s="67"/>
      <c r="Z67" s="67">
        <v>3</v>
      </c>
      <c r="AA67" s="67"/>
      <c r="AB67" s="67"/>
      <c r="AC67" s="67">
        <v>4</v>
      </c>
      <c r="AD67" s="67" t="s">
        <v>233</v>
      </c>
      <c r="AE67" s="67" t="s">
        <v>233</v>
      </c>
      <c r="AF67" s="67" t="s">
        <v>233</v>
      </c>
      <c r="AG67" s="67" t="s">
        <v>233</v>
      </c>
      <c r="AH67" s="127" t="s">
        <v>205</v>
      </c>
    </row>
    <row r="68" spans="1:35" s="6" customFormat="1" ht="88.5" customHeight="1" x14ac:dyDescent="0.2">
      <c r="A68" s="66" t="s">
        <v>52</v>
      </c>
      <c r="B68" s="66" t="s">
        <v>168</v>
      </c>
      <c r="C68" s="66" t="s">
        <v>168</v>
      </c>
      <c r="D68" s="66" t="s">
        <v>141</v>
      </c>
      <c r="E68" s="66" t="s">
        <v>150</v>
      </c>
      <c r="F68" s="66" t="s">
        <v>32</v>
      </c>
      <c r="G68" s="66" t="s">
        <v>174</v>
      </c>
      <c r="H68" s="66" t="s">
        <v>64</v>
      </c>
      <c r="I68" s="66" t="s">
        <v>421</v>
      </c>
      <c r="J68" s="67"/>
      <c r="K68" s="66" t="s">
        <v>422</v>
      </c>
      <c r="L68" s="66" t="s">
        <v>423</v>
      </c>
      <c r="M68" s="67" t="s">
        <v>22</v>
      </c>
      <c r="N68" s="67" t="s">
        <v>211</v>
      </c>
      <c r="O68" s="67" t="s">
        <v>26</v>
      </c>
      <c r="P68" s="67">
        <v>0</v>
      </c>
      <c r="Q68" s="67" t="s">
        <v>296</v>
      </c>
      <c r="R68" s="67"/>
      <c r="S68" s="67"/>
      <c r="T68" s="68">
        <v>1</v>
      </c>
      <c r="U68" s="67"/>
      <c r="V68" s="67"/>
      <c r="W68" s="68">
        <v>1</v>
      </c>
      <c r="X68" s="67"/>
      <c r="Y68" s="67"/>
      <c r="Z68" s="68">
        <v>1</v>
      </c>
      <c r="AA68" s="67"/>
      <c r="AB68" s="67"/>
      <c r="AC68" s="68">
        <v>1</v>
      </c>
      <c r="AD68" s="67" t="s">
        <v>233</v>
      </c>
      <c r="AE68" s="67" t="s">
        <v>233</v>
      </c>
      <c r="AF68" s="67" t="s">
        <v>233</v>
      </c>
      <c r="AG68" s="67" t="s">
        <v>233</v>
      </c>
      <c r="AH68" s="127" t="s">
        <v>205</v>
      </c>
    </row>
    <row r="69" spans="1:35" s="6" customFormat="1" ht="88.5" customHeight="1" x14ac:dyDescent="0.2">
      <c r="A69" s="66" t="s">
        <v>52</v>
      </c>
      <c r="B69" s="66" t="s">
        <v>168</v>
      </c>
      <c r="C69" s="66" t="s">
        <v>168</v>
      </c>
      <c r="D69" s="66" t="s">
        <v>141</v>
      </c>
      <c r="E69" s="66" t="s">
        <v>149</v>
      </c>
      <c r="F69" s="66" t="s">
        <v>32</v>
      </c>
      <c r="G69" s="66" t="s">
        <v>174</v>
      </c>
      <c r="H69" s="66" t="s">
        <v>64</v>
      </c>
      <c r="I69" s="66" t="s">
        <v>424</v>
      </c>
      <c r="J69" s="67"/>
      <c r="K69" s="66" t="s">
        <v>425</v>
      </c>
      <c r="L69" s="66" t="s">
        <v>426</v>
      </c>
      <c r="M69" s="67" t="s">
        <v>22</v>
      </c>
      <c r="N69" s="67" t="s">
        <v>212</v>
      </c>
      <c r="O69" s="67" t="s">
        <v>28</v>
      </c>
      <c r="P69" s="67">
        <v>0</v>
      </c>
      <c r="Q69" s="67">
        <v>1</v>
      </c>
      <c r="R69" s="67"/>
      <c r="S69" s="67"/>
      <c r="T69" s="67"/>
      <c r="U69" s="67"/>
      <c r="V69" s="67"/>
      <c r="W69" s="67">
        <v>0.5</v>
      </c>
      <c r="X69" s="67"/>
      <c r="Y69" s="67"/>
      <c r="Z69" s="67"/>
      <c r="AA69" s="67"/>
      <c r="AB69" s="67"/>
      <c r="AC69" s="67">
        <v>1</v>
      </c>
      <c r="AD69" s="67" t="s">
        <v>233</v>
      </c>
      <c r="AE69" s="67" t="s">
        <v>233</v>
      </c>
      <c r="AF69" s="67" t="s">
        <v>233</v>
      </c>
      <c r="AG69" s="67" t="s">
        <v>233</v>
      </c>
      <c r="AH69" s="73" t="s">
        <v>205</v>
      </c>
      <c r="AI69" s="190"/>
    </row>
    <row r="70" spans="1:35" s="6" customFormat="1" ht="88.5" customHeight="1" x14ac:dyDescent="0.2">
      <c r="A70" s="66" t="s">
        <v>52</v>
      </c>
      <c r="B70" s="66" t="s">
        <v>168</v>
      </c>
      <c r="C70" s="66" t="s">
        <v>168</v>
      </c>
      <c r="D70" s="66" t="s">
        <v>141</v>
      </c>
      <c r="E70" s="66" t="s">
        <v>149</v>
      </c>
      <c r="F70" s="66" t="s">
        <v>32</v>
      </c>
      <c r="G70" s="66" t="s">
        <v>174</v>
      </c>
      <c r="H70" s="66" t="s">
        <v>66</v>
      </c>
      <c r="I70" s="82" t="s">
        <v>427</v>
      </c>
      <c r="J70" s="67"/>
      <c r="K70" s="66" t="s">
        <v>428</v>
      </c>
      <c r="L70" s="66" t="s">
        <v>1121</v>
      </c>
      <c r="M70" s="67" t="s">
        <v>23</v>
      </c>
      <c r="N70" s="67" t="s">
        <v>212</v>
      </c>
      <c r="O70" s="67" t="s">
        <v>28</v>
      </c>
      <c r="P70" s="67">
        <v>0</v>
      </c>
      <c r="Q70" s="67">
        <v>2</v>
      </c>
      <c r="R70" s="67"/>
      <c r="S70" s="67"/>
      <c r="T70" s="67"/>
      <c r="U70" s="67"/>
      <c r="V70" s="67"/>
      <c r="W70" s="67">
        <v>1</v>
      </c>
      <c r="X70" s="67"/>
      <c r="Y70" s="67"/>
      <c r="Z70" s="67"/>
      <c r="AA70" s="67"/>
      <c r="AB70" s="67"/>
      <c r="AC70" s="67">
        <v>1</v>
      </c>
      <c r="AD70" s="67" t="s">
        <v>233</v>
      </c>
      <c r="AE70" s="67" t="s">
        <v>233</v>
      </c>
      <c r="AF70" s="67" t="s">
        <v>233</v>
      </c>
      <c r="AG70" s="67" t="s">
        <v>233</v>
      </c>
      <c r="AH70" s="127" t="s">
        <v>205</v>
      </c>
    </row>
    <row r="71" spans="1:35" s="6" customFormat="1" ht="88.5" customHeight="1" x14ac:dyDescent="0.2">
      <c r="A71" s="66" t="s">
        <v>52</v>
      </c>
      <c r="B71" s="66" t="s">
        <v>168</v>
      </c>
      <c r="C71" s="66" t="s">
        <v>168</v>
      </c>
      <c r="D71" s="66" t="s">
        <v>140</v>
      </c>
      <c r="E71" s="66" t="s">
        <v>146</v>
      </c>
      <c r="F71" s="66" t="s">
        <v>32</v>
      </c>
      <c r="G71" s="66" t="s">
        <v>174</v>
      </c>
      <c r="H71" s="66" t="s">
        <v>64</v>
      </c>
      <c r="I71" s="66" t="s">
        <v>429</v>
      </c>
      <c r="J71" s="67"/>
      <c r="K71" s="66" t="s">
        <v>430</v>
      </c>
      <c r="L71" s="66" t="s">
        <v>431</v>
      </c>
      <c r="M71" s="67" t="s">
        <v>23</v>
      </c>
      <c r="N71" s="67" t="s">
        <v>212</v>
      </c>
      <c r="O71" s="67" t="s">
        <v>28</v>
      </c>
      <c r="P71" s="67">
        <v>0</v>
      </c>
      <c r="Q71" s="67">
        <v>2</v>
      </c>
      <c r="R71" s="67"/>
      <c r="S71" s="67"/>
      <c r="T71" s="67"/>
      <c r="U71" s="67"/>
      <c r="V71" s="67"/>
      <c r="W71" s="67">
        <v>1</v>
      </c>
      <c r="X71" s="67"/>
      <c r="Y71" s="67"/>
      <c r="Z71" s="67"/>
      <c r="AA71" s="67"/>
      <c r="AB71" s="67"/>
      <c r="AC71" s="67">
        <v>1</v>
      </c>
      <c r="AD71" s="67" t="s">
        <v>233</v>
      </c>
      <c r="AE71" s="67" t="s">
        <v>233</v>
      </c>
      <c r="AF71" s="67" t="s">
        <v>233</v>
      </c>
      <c r="AG71" s="67" t="s">
        <v>233</v>
      </c>
      <c r="AH71" s="73" t="s">
        <v>205</v>
      </c>
      <c r="AI71" s="190"/>
    </row>
    <row r="72" spans="1:35" s="6" customFormat="1" ht="88.5" customHeight="1" thickBot="1" x14ac:dyDescent="0.25">
      <c r="A72" s="119" t="s">
        <v>52</v>
      </c>
      <c r="B72" s="119" t="s">
        <v>168</v>
      </c>
      <c r="C72" s="72" t="s">
        <v>168</v>
      </c>
      <c r="D72" s="72" t="s">
        <v>140</v>
      </c>
      <c r="E72" s="72" t="s">
        <v>146</v>
      </c>
      <c r="F72" s="72" t="s">
        <v>32</v>
      </c>
      <c r="G72" s="72" t="s">
        <v>174</v>
      </c>
      <c r="H72" s="119" t="s">
        <v>64</v>
      </c>
      <c r="I72" s="136" t="s">
        <v>432</v>
      </c>
      <c r="J72" s="71"/>
      <c r="K72" s="119" t="s">
        <v>433</v>
      </c>
      <c r="L72" s="119" t="s">
        <v>434</v>
      </c>
      <c r="M72" s="71" t="s">
        <v>22</v>
      </c>
      <c r="N72" s="71" t="s">
        <v>212</v>
      </c>
      <c r="O72" s="71" t="s">
        <v>25</v>
      </c>
      <c r="P72" s="71">
        <v>0</v>
      </c>
      <c r="Q72" s="71">
        <v>5</v>
      </c>
      <c r="R72" s="71"/>
      <c r="S72" s="71"/>
      <c r="T72" s="71"/>
      <c r="U72" s="121">
        <v>1</v>
      </c>
      <c r="V72" s="71"/>
      <c r="W72" s="71">
        <v>1</v>
      </c>
      <c r="X72" s="71"/>
      <c r="Y72" s="71">
        <v>1</v>
      </c>
      <c r="Z72" s="71">
        <v>1</v>
      </c>
      <c r="AA72" s="71"/>
      <c r="AB72" s="71">
        <v>1</v>
      </c>
      <c r="AC72" s="121"/>
      <c r="AD72" s="72" t="s">
        <v>188</v>
      </c>
      <c r="AE72" s="72" t="s">
        <v>435</v>
      </c>
      <c r="AF72" s="144"/>
      <c r="AG72" s="131">
        <v>25000000</v>
      </c>
      <c r="AH72" s="192" t="s">
        <v>205</v>
      </c>
      <c r="AI72" s="190"/>
    </row>
    <row r="73" spans="1:35" s="6" customFormat="1" ht="88.5" customHeight="1" thickTop="1" x14ac:dyDescent="0.2">
      <c r="A73" s="65" t="s">
        <v>49</v>
      </c>
      <c r="B73" s="65" t="s">
        <v>168</v>
      </c>
      <c r="C73" s="123" t="s">
        <v>168</v>
      </c>
      <c r="D73" s="123" t="s">
        <v>141</v>
      </c>
      <c r="E73" s="123" t="s">
        <v>149</v>
      </c>
      <c r="F73" s="123" t="s">
        <v>32</v>
      </c>
      <c r="G73" s="123" t="s">
        <v>173</v>
      </c>
      <c r="H73" s="65" t="s">
        <v>72</v>
      </c>
      <c r="I73" s="65" t="s">
        <v>483</v>
      </c>
      <c r="J73" s="130" t="s">
        <v>484</v>
      </c>
      <c r="K73" s="129" t="s">
        <v>485</v>
      </c>
      <c r="L73" s="129" t="s">
        <v>486</v>
      </c>
      <c r="M73" s="117" t="s">
        <v>22</v>
      </c>
      <c r="N73" s="117" t="s">
        <v>211</v>
      </c>
      <c r="O73" s="117" t="s">
        <v>28</v>
      </c>
      <c r="P73" s="122" t="s">
        <v>487</v>
      </c>
      <c r="Q73" s="122">
        <v>0.75</v>
      </c>
      <c r="R73" s="117"/>
      <c r="S73" s="117"/>
      <c r="T73" s="117"/>
      <c r="U73" s="69"/>
      <c r="V73" s="117"/>
      <c r="W73" s="122">
        <v>0.75</v>
      </c>
      <c r="X73" s="117"/>
      <c r="Y73" s="117"/>
      <c r="Z73" s="117"/>
      <c r="AA73" s="117"/>
      <c r="AB73" s="117"/>
      <c r="AC73" s="120">
        <v>0.75</v>
      </c>
      <c r="AD73" s="123" t="s">
        <v>188</v>
      </c>
      <c r="AE73" s="117" t="s">
        <v>233</v>
      </c>
      <c r="AF73" s="117" t="s">
        <v>233</v>
      </c>
      <c r="AG73" s="117" t="s">
        <v>233</v>
      </c>
      <c r="AH73" s="193" t="s">
        <v>202</v>
      </c>
      <c r="AI73" s="190"/>
    </row>
    <row r="74" spans="1:35" s="6" customFormat="1" ht="88.5" customHeight="1" x14ac:dyDescent="0.2">
      <c r="A74" s="66" t="s">
        <v>49</v>
      </c>
      <c r="B74" s="66" t="s">
        <v>168</v>
      </c>
      <c r="C74" s="66" t="s">
        <v>168</v>
      </c>
      <c r="D74" s="66" t="s">
        <v>141</v>
      </c>
      <c r="E74" s="66" t="s">
        <v>149</v>
      </c>
      <c r="F74" s="66" t="s">
        <v>32</v>
      </c>
      <c r="G74" s="66" t="s">
        <v>173</v>
      </c>
      <c r="H74" s="66" t="s">
        <v>72</v>
      </c>
      <c r="I74" s="66" t="s">
        <v>488</v>
      </c>
      <c r="J74" s="81" t="s">
        <v>489</v>
      </c>
      <c r="K74" s="82" t="s">
        <v>490</v>
      </c>
      <c r="L74" s="82" t="s">
        <v>491</v>
      </c>
      <c r="M74" s="67"/>
      <c r="N74" s="67" t="s">
        <v>211</v>
      </c>
      <c r="O74" s="67" t="s">
        <v>28</v>
      </c>
      <c r="P74" s="68" t="s">
        <v>492</v>
      </c>
      <c r="Q74" s="68">
        <v>0.7</v>
      </c>
      <c r="R74" s="67"/>
      <c r="S74" s="67"/>
      <c r="T74" s="67"/>
      <c r="U74" s="67"/>
      <c r="V74" s="67"/>
      <c r="W74" s="68">
        <v>0.7</v>
      </c>
      <c r="X74" s="67"/>
      <c r="Y74" s="67"/>
      <c r="Z74" s="67"/>
      <c r="AA74" s="67"/>
      <c r="AB74" s="67"/>
      <c r="AC74" s="68">
        <v>0.7</v>
      </c>
      <c r="AD74" s="66" t="s">
        <v>188</v>
      </c>
      <c r="AE74" s="66" t="s">
        <v>493</v>
      </c>
      <c r="AF74" s="67" t="s">
        <v>494</v>
      </c>
      <c r="AG74" s="62">
        <v>670000000</v>
      </c>
      <c r="AH74" s="73" t="s">
        <v>202</v>
      </c>
      <c r="AI74" s="190"/>
    </row>
    <row r="75" spans="1:35" s="6" customFormat="1" ht="88.5" customHeight="1" x14ac:dyDescent="0.2">
      <c r="A75" s="66" t="s">
        <v>49</v>
      </c>
      <c r="B75" s="66" t="s">
        <v>168</v>
      </c>
      <c r="C75" s="66" t="s">
        <v>168</v>
      </c>
      <c r="D75" s="66" t="s">
        <v>141</v>
      </c>
      <c r="E75" s="66" t="s">
        <v>149</v>
      </c>
      <c r="F75" s="66" t="s">
        <v>32</v>
      </c>
      <c r="G75" s="66" t="s">
        <v>173</v>
      </c>
      <c r="H75" s="66" t="s">
        <v>72</v>
      </c>
      <c r="I75" s="66" t="s">
        <v>495</v>
      </c>
      <c r="J75" s="81" t="s">
        <v>496</v>
      </c>
      <c r="K75" s="82" t="s">
        <v>497</v>
      </c>
      <c r="L75" s="82" t="s">
        <v>498</v>
      </c>
      <c r="M75" s="67"/>
      <c r="N75" s="67" t="s">
        <v>211</v>
      </c>
      <c r="O75" s="67" t="s">
        <v>28</v>
      </c>
      <c r="P75" s="67" t="s">
        <v>499</v>
      </c>
      <c r="Q75" s="67" t="s">
        <v>500</v>
      </c>
      <c r="R75" s="67"/>
      <c r="S75" s="67"/>
      <c r="T75" s="67"/>
      <c r="U75" s="67"/>
      <c r="V75" s="67"/>
      <c r="W75" s="68">
        <v>1</v>
      </c>
      <c r="X75" s="67"/>
      <c r="Y75" s="67"/>
      <c r="Z75" s="67"/>
      <c r="AA75" s="67"/>
      <c r="AB75" s="67"/>
      <c r="AC75" s="68">
        <v>1</v>
      </c>
      <c r="AD75" s="66" t="s">
        <v>188</v>
      </c>
      <c r="AE75" s="67" t="s">
        <v>233</v>
      </c>
      <c r="AF75" s="67" t="s">
        <v>233</v>
      </c>
      <c r="AG75" s="67" t="s">
        <v>233</v>
      </c>
      <c r="AH75" s="73" t="s">
        <v>202</v>
      </c>
      <c r="AI75" s="190"/>
    </row>
    <row r="76" spans="1:35" s="6" customFormat="1" ht="88.5" customHeight="1" x14ac:dyDescent="0.2">
      <c r="A76" s="66" t="s">
        <v>49</v>
      </c>
      <c r="B76" s="66" t="s">
        <v>168</v>
      </c>
      <c r="C76" s="66" t="s">
        <v>168</v>
      </c>
      <c r="D76" s="66" t="s">
        <v>141</v>
      </c>
      <c r="E76" s="66" t="s">
        <v>149</v>
      </c>
      <c r="F76" s="66" t="s">
        <v>32</v>
      </c>
      <c r="G76" s="66" t="s">
        <v>173</v>
      </c>
      <c r="H76" s="66" t="s">
        <v>72</v>
      </c>
      <c r="I76" s="66" t="s">
        <v>501</v>
      </c>
      <c r="J76" s="81" t="s">
        <v>502</v>
      </c>
      <c r="K76" s="82" t="s">
        <v>503</v>
      </c>
      <c r="L76" s="82" t="s">
        <v>504</v>
      </c>
      <c r="M76" s="67" t="s">
        <v>22</v>
      </c>
      <c r="N76" s="67" t="s">
        <v>211</v>
      </c>
      <c r="O76" s="67" t="s">
        <v>28</v>
      </c>
      <c r="P76" s="67" t="s">
        <v>505</v>
      </c>
      <c r="Q76" s="67" t="s">
        <v>500</v>
      </c>
      <c r="R76" s="67"/>
      <c r="S76" s="67"/>
      <c r="T76" s="67"/>
      <c r="U76" s="67"/>
      <c r="V76" s="67"/>
      <c r="W76" s="68">
        <v>1</v>
      </c>
      <c r="X76" s="67"/>
      <c r="Y76" s="67"/>
      <c r="Z76" s="67"/>
      <c r="AA76" s="67"/>
      <c r="AB76" s="67"/>
      <c r="AC76" s="68">
        <v>1</v>
      </c>
      <c r="AD76" s="66" t="s">
        <v>188</v>
      </c>
      <c r="AE76" s="85" t="s">
        <v>506</v>
      </c>
      <c r="AF76" s="67" t="s">
        <v>233</v>
      </c>
      <c r="AG76" s="67" t="s">
        <v>233</v>
      </c>
      <c r="AH76" s="127" t="s">
        <v>202</v>
      </c>
    </row>
    <row r="77" spans="1:35" s="6" customFormat="1" ht="88.5" customHeight="1" x14ac:dyDescent="0.2">
      <c r="A77" s="66" t="s">
        <v>49</v>
      </c>
      <c r="B77" s="66" t="s">
        <v>168</v>
      </c>
      <c r="C77" s="66" t="s">
        <v>168</v>
      </c>
      <c r="D77" s="66" t="s">
        <v>141</v>
      </c>
      <c r="E77" s="66" t="s">
        <v>149</v>
      </c>
      <c r="F77" s="66" t="s">
        <v>32</v>
      </c>
      <c r="G77" s="66" t="s">
        <v>173</v>
      </c>
      <c r="H77" s="66" t="s">
        <v>72</v>
      </c>
      <c r="I77" s="66" t="s">
        <v>507</v>
      </c>
      <c r="J77" s="67" t="s">
        <v>508</v>
      </c>
      <c r="K77" s="66" t="s">
        <v>509</v>
      </c>
      <c r="L77" s="66" t="s">
        <v>510</v>
      </c>
      <c r="M77" s="67" t="s">
        <v>22</v>
      </c>
      <c r="N77" s="67" t="s">
        <v>211</v>
      </c>
      <c r="O77" s="67" t="s">
        <v>28</v>
      </c>
      <c r="P77" s="68">
        <v>1</v>
      </c>
      <c r="Q77" s="68">
        <v>1</v>
      </c>
      <c r="R77" s="67"/>
      <c r="S77" s="67"/>
      <c r="T77" s="67"/>
      <c r="U77" s="67"/>
      <c r="V77" s="67"/>
      <c r="W77" s="68">
        <v>1</v>
      </c>
      <c r="X77" s="67"/>
      <c r="Y77" s="67"/>
      <c r="Z77" s="67"/>
      <c r="AA77" s="67"/>
      <c r="AB77" s="67"/>
      <c r="AC77" s="68">
        <v>1</v>
      </c>
      <c r="AD77" s="66" t="s">
        <v>188</v>
      </c>
      <c r="AE77" s="85" t="s">
        <v>506</v>
      </c>
      <c r="AF77" s="67" t="s">
        <v>233</v>
      </c>
      <c r="AG77" s="67" t="s">
        <v>233</v>
      </c>
      <c r="AH77" s="73" t="s">
        <v>202</v>
      </c>
      <c r="AI77" s="190"/>
    </row>
    <row r="78" spans="1:35" s="6" customFormat="1" ht="88.5" customHeight="1" x14ac:dyDescent="0.2">
      <c r="A78" s="66" t="s">
        <v>49</v>
      </c>
      <c r="B78" s="66" t="s">
        <v>168</v>
      </c>
      <c r="C78" s="66" t="s">
        <v>168</v>
      </c>
      <c r="D78" s="66" t="s">
        <v>141</v>
      </c>
      <c r="E78" s="66" t="s">
        <v>149</v>
      </c>
      <c r="F78" s="66" t="s">
        <v>32</v>
      </c>
      <c r="G78" s="66" t="s">
        <v>173</v>
      </c>
      <c r="H78" s="66" t="s">
        <v>72</v>
      </c>
      <c r="I78" s="66" t="s">
        <v>511</v>
      </c>
      <c r="J78" s="67" t="s">
        <v>512</v>
      </c>
      <c r="K78" s="66" t="s">
        <v>513</v>
      </c>
      <c r="L78" s="66" t="s">
        <v>514</v>
      </c>
      <c r="M78" s="67" t="s">
        <v>22</v>
      </c>
      <c r="N78" s="67" t="s">
        <v>212</v>
      </c>
      <c r="O78" s="67" t="s">
        <v>28</v>
      </c>
      <c r="P78" s="68">
        <v>1</v>
      </c>
      <c r="Q78" s="67">
        <v>3</v>
      </c>
      <c r="R78" s="67"/>
      <c r="S78" s="67"/>
      <c r="T78" s="67">
        <v>1</v>
      </c>
      <c r="U78" s="67"/>
      <c r="V78" s="67"/>
      <c r="W78" s="67"/>
      <c r="X78" s="67">
        <v>1</v>
      </c>
      <c r="Y78" s="67"/>
      <c r="Z78" s="67"/>
      <c r="AA78" s="67"/>
      <c r="AB78" s="67">
        <v>1</v>
      </c>
      <c r="AC78" s="67"/>
      <c r="AD78" s="66" t="s">
        <v>188</v>
      </c>
      <c r="AE78" s="85" t="s">
        <v>506</v>
      </c>
      <c r="AF78" s="67" t="s">
        <v>233</v>
      </c>
      <c r="AG78" s="67" t="s">
        <v>233</v>
      </c>
      <c r="AH78" s="73" t="s">
        <v>202</v>
      </c>
      <c r="AI78" s="190"/>
    </row>
    <row r="79" spans="1:35" s="6" customFormat="1" ht="88.5" customHeight="1" thickBot="1" x14ac:dyDescent="0.25">
      <c r="A79" s="72" t="s">
        <v>49</v>
      </c>
      <c r="B79" s="72" t="s">
        <v>168</v>
      </c>
      <c r="C79" s="119" t="s">
        <v>168</v>
      </c>
      <c r="D79" s="72" t="s">
        <v>141</v>
      </c>
      <c r="E79" s="72" t="s">
        <v>149</v>
      </c>
      <c r="F79" s="72" t="s">
        <v>32</v>
      </c>
      <c r="G79" s="72" t="s">
        <v>173</v>
      </c>
      <c r="H79" s="72" t="s">
        <v>72</v>
      </c>
      <c r="I79" s="72" t="s">
        <v>515</v>
      </c>
      <c r="J79" s="121" t="s">
        <v>516</v>
      </c>
      <c r="K79" s="72" t="s">
        <v>517</v>
      </c>
      <c r="L79" s="72" t="s">
        <v>518</v>
      </c>
      <c r="M79" s="71" t="s">
        <v>22</v>
      </c>
      <c r="N79" s="71" t="s">
        <v>212</v>
      </c>
      <c r="O79" s="71" t="s">
        <v>28</v>
      </c>
      <c r="P79" s="126">
        <v>1</v>
      </c>
      <c r="Q79" s="121">
        <v>4</v>
      </c>
      <c r="R79" s="121"/>
      <c r="S79" s="71"/>
      <c r="T79" s="71"/>
      <c r="U79" s="71">
        <v>1</v>
      </c>
      <c r="V79" s="71"/>
      <c r="W79" s="121">
        <v>1</v>
      </c>
      <c r="X79" s="71"/>
      <c r="Y79" s="71"/>
      <c r="Z79" s="71">
        <v>1</v>
      </c>
      <c r="AA79" s="71"/>
      <c r="AB79" s="71">
        <v>1</v>
      </c>
      <c r="AC79" s="121"/>
      <c r="AD79" s="72" t="s">
        <v>188</v>
      </c>
      <c r="AE79" s="71" t="s">
        <v>233</v>
      </c>
      <c r="AF79" s="71" t="s">
        <v>233</v>
      </c>
      <c r="AG79" s="71" t="s">
        <v>233</v>
      </c>
      <c r="AH79" s="195" t="s">
        <v>202</v>
      </c>
    </row>
    <row r="80" spans="1:35" s="6" customFormat="1" ht="88.5" customHeight="1" thickTop="1" x14ac:dyDescent="0.2">
      <c r="A80" s="123" t="s">
        <v>49</v>
      </c>
      <c r="B80" s="123" t="s">
        <v>168</v>
      </c>
      <c r="C80" s="65" t="s">
        <v>168</v>
      </c>
      <c r="D80" s="123" t="s">
        <v>141</v>
      </c>
      <c r="E80" s="123" t="s">
        <v>149</v>
      </c>
      <c r="F80" s="123" t="s">
        <v>38</v>
      </c>
      <c r="G80" s="123" t="s">
        <v>176</v>
      </c>
      <c r="H80" s="123" t="s">
        <v>80</v>
      </c>
      <c r="I80" s="147" t="s">
        <v>519</v>
      </c>
      <c r="J80" s="69" t="s">
        <v>520</v>
      </c>
      <c r="K80" s="123" t="s">
        <v>521</v>
      </c>
      <c r="L80" s="123" t="s">
        <v>522</v>
      </c>
      <c r="M80" s="117" t="s">
        <v>22</v>
      </c>
      <c r="N80" s="117" t="s">
        <v>238</v>
      </c>
      <c r="O80" s="117" t="s">
        <v>28</v>
      </c>
      <c r="P80" s="117">
        <v>15</v>
      </c>
      <c r="Q80" s="69">
        <v>15</v>
      </c>
      <c r="R80" s="69"/>
      <c r="S80" s="117"/>
      <c r="T80" s="117"/>
      <c r="U80" s="117"/>
      <c r="V80" s="117"/>
      <c r="W80" s="69">
        <v>10</v>
      </c>
      <c r="X80" s="117"/>
      <c r="Y80" s="117"/>
      <c r="Z80" s="117"/>
      <c r="AA80" s="117"/>
      <c r="AB80" s="117"/>
      <c r="AC80" s="69">
        <v>5</v>
      </c>
      <c r="AD80" s="123" t="s">
        <v>523</v>
      </c>
      <c r="AE80" s="125" t="s">
        <v>524</v>
      </c>
      <c r="AF80" s="146" t="s">
        <v>525</v>
      </c>
      <c r="AG80" s="145">
        <v>196487947</v>
      </c>
      <c r="AH80" s="191" t="s">
        <v>204</v>
      </c>
    </row>
    <row r="81" spans="1:35" s="6" customFormat="1" ht="88.5" customHeight="1" x14ac:dyDescent="0.2">
      <c r="A81" s="66" t="s">
        <v>49</v>
      </c>
      <c r="B81" s="66" t="s">
        <v>168</v>
      </c>
      <c r="C81" s="66" t="s">
        <v>168</v>
      </c>
      <c r="D81" s="66" t="s">
        <v>141</v>
      </c>
      <c r="E81" s="66" t="s">
        <v>149</v>
      </c>
      <c r="F81" s="66" t="s">
        <v>38</v>
      </c>
      <c r="G81" s="66" t="s">
        <v>176</v>
      </c>
      <c r="H81" s="66" t="s">
        <v>80</v>
      </c>
      <c r="I81" s="100" t="s">
        <v>526</v>
      </c>
      <c r="J81" s="67" t="s">
        <v>527</v>
      </c>
      <c r="K81" s="66" t="s">
        <v>528</v>
      </c>
      <c r="L81" s="66" t="s">
        <v>529</v>
      </c>
      <c r="M81" s="67" t="s">
        <v>22</v>
      </c>
      <c r="N81" s="67" t="s">
        <v>238</v>
      </c>
      <c r="O81" s="67" t="s">
        <v>28</v>
      </c>
      <c r="P81" s="67">
        <v>15</v>
      </c>
      <c r="Q81" s="67">
        <v>15</v>
      </c>
      <c r="R81" s="67"/>
      <c r="S81" s="67"/>
      <c r="T81" s="67"/>
      <c r="U81" s="67"/>
      <c r="V81" s="67"/>
      <c r="W81" s="67">
        <v>7</v>
      </c>
      <c r="X81" s="67"/>
      <c r="Y81" s="67"/>
      <c r="Z81" s="67"/>
      <c r="AA81" s="67"/>
      <c r="AB81" s="67"/>
      <c r="AC81" s="67">
        <v>8</v>
      </c>
      <c r="AD81" s="66" t="s">
        <v>523</v>
      </c>
      <c r="AE81" s="66" t="s">
        <v>530</v>
      </c>
      <c r="AF81" s="94" t="s">
        <v>531</v>
      </c>
      <c r="AG81" s="62">
        <v>584758957</v>
      </c>
      <c r="AH81" s="127" t="s">
        <v>204</v>
      </c>
    </row>
    <row r="82" spans="1:35" s="6" customFormat="1" ht="88.5" customHeight="1" x14ac:dyDescent="0.2">
      <c r="A82" s="66" t="s">
        <v>49</v>
      </c>
      <c r="B82" s="66" t="s">
        <v>168</v>
      </c>
      <c r="C82" s="66" t="s">
        <v>168</v>
      </c>
      <c r="D82" s="66" t="s">
        <v>141</v>
      </c>
      <c r="E82" s="66" t="s">
        <v>149</v>
      </c>
      <c r="F82" s="66" t="s">
        <v>38</v>
      </c>
      <c r="G82" s="66" t="s">
        <v>176</v>
      </c>
      <c r="H82" s="66" t="s">
        <v>80</v>
      </c>
      <c r="I82" s="100" t="s">
        <v>532</v>
      </c>
      <c r="J82" s="67" t="s">
        <v>533</v>
      </c>
      <c r="K82" s="66" t="s">
        <v>534</v>
      </c>
      <c r="L82" s="66" t="s">
        <v>535</v>
      </c>
      <c r="M82" s="67" t="s">
        <v>22</v>
      </c>
      <c r="N82" s="67" t="s">
        <v>211</v>
      </c>
      <c r="O82" s="67" t="s">
        <v>26</v>
      </c>
      <c r="P82" s="67" t="s">
        <v>536</v>
      </c>
      <c r="Q82" s="68" t="s">
        <v>537</v>
      </c>
      <c r="R82" s="67"/>
      <c r="S82" s="67"/>
      <c r="T82" s="68">
        <v>1</v>
      </c>
      <c r="U82" s="67"/>
      <c r="V82" s="67"/>
      <c r="W82" s="68">
        <v>1</v>
      </c>
      <c r="X82" s="67"/>
      <c r="Y82" s="67"/>
      <c r="Z82" s="68">
        <v>1</v>
      </c>
      <c r="AA82" s="67"/>
      <c r="AB82" s="67"/>
      <c r="AC82" s="68">
        <v>1</v>
      </c>
      <c r="AD82" s="67" t="s">
        <v>297</v>
      </c>
      <c r="AE82" s="67" t="s">
        <v>297</v>
      </c>
      <c r="AF82" s="67" t="s">
        <v>297</v>
      </c>
      <c r="AG82" s="62" t="s">
        <v>297</v>
      </c>
      <c r="AH82" s="127" t="s">
        <v>204</v>
      </c>
    </row>
    <row r="83" spans="1:35" s="6" customFormat="1" ht="88.5" customHeight="1" x14ac:dyDescent="0.2">
      <c r="A83" s="66" t="s">
        <v>49</v>
      </c>
      <c r="B83" s="66" t="s">
        <v>168</v>
      </c>
      <c r="C83" s="66" t="s">
        <v>168</v>
      </c>
      <c r="D83" s="66" t="s">
        <v>141</v>
      </c>
      <c r="E83" s="66" t="s">
        <v>149</v>
      </c>
      <c r="F83" s="66" t="s">
        <v>38</v>
      </c>
      <c r="G83" s="66" t="s">
        <v>174</v>
      </c>
      <c r="H83" s="66" t="s">
        <v>80</v>
      </c>
      <c r="I83" s="100" t="s">
        <v>538</v>
      </c>
      <c r="J83" s="67" t="s">
        <v>539</v>
      </c>
      <c r="K83" s="66" t="s">
        <v>540</v>
      </c>
      <c r="L83" s="66" t="s">
        <v>541</v>
      </c>
      <c r="M83" s="67" t="s">
        <v>22</v>
      </c>
      <c r="N83" s="67" t="s">
        <v>211</v>
      </c>
      <c r="O83" s="67" t="s">
        <v>26</v>
      </c>
      <c r="P83" s="67" t="s">
        <v>542</v>
      </c>
      <c r="Q83" s="68" t="s">
        <v>537</v>
      </c>
      <c r="R83" s="67"/>
      <c r="S83" s="67"/>
      <c r="T83" s="68">
        <v>1</v>
      </c>
      <c r="U83" s="67"/>
      <c r="V83" s="67"/>
      <c r="W83" s="68">
        <v>1</v>
      </c>
      <c r="X83" s="67"/>
      <c r="Y83" s="67"/>
      <c r="Z83" s="68">
        <v>1</v>
      </c>
      <c r="AA83" s="67"/>
      <c r="AB83" s="67"/>
      <c r="AC83" s="68">
        <v>1</v>
      </c>
      <c r="AD83" s="67" t="s">
        <v>297</v>
      </c>
      <c r="AE83" s="67" t="s">
        <v>297</v>
      </c>
      <c r="AF83" s="67" t="s">
        <v>297</v>
      </c>
      <c r="AG83" s="62" t="s">
        <v>297</v>
      </c>
      <c r="AH83" s="73" t="s">
        <v>204</v>
      </c>
      <c r="AI83" s="190"/>
    </row>
    <row r="84" spans="1:35" s="6" customFormat="1" ht="88.5" customHeight="1" x14ac:dyDescent="0.2">
      <c r="A84" s="66" t="s">
        <v>49</v>
      </c>
      <c r="B84" s="66" t="s">
        <v>168</v>
      </c>
      <c r="C84" s="66" t="s">
        <v>168</v>
      </c>
      <c r="D84" s="66" t="s">
        <v>141</v>
      </c>
      <c r="E84" s="66" t="s">
        <v>149</v>
      </c>
      <c r="F84" s="66" t="s">
        <v>38</v>
      </c>
      <c r="G84" s="66" t="s">
        <v>174</v>
      </c>
      <c r="H84" s="66" t="s">
        <v>78</v>
      </c>
      <c r="I84" s="100" t="s">
        <v>543</v>
      </c>
      <c r="J84" s="67"/>
      <c r="K84" s="66" t="s">
        <v>544</v>
      </c>
      <c r="L84" s="66" t="s">
        <v>545</v>
      </c>
      <c r="M84" s="67" t="s">
        <v>22</v>
      </c>
      <c r="N84" s="67" t="s">
        <v>238</v>
      </c>
      <c r="O84" s="67" t="s">
        <v>26</v>
      </c>
      <c r="P84" s="67">
        <v>50</v>
      </c>
      <c r="Q84" s="70">
        <v>220</v>
      </c>
      <c r="R84" s="67"/>
      <c r="S84" s="67"/>
      <c r="T84" s="67">
        <v>50</v>
      </c>
      <c r="U84" s="67"/>
      <c r="V84" s="67"/>
      <c r="W84" s="67">
        <v>60</v>
      </c>
      <c r="X84" s="67"/>
      <c r="Y84" s="67"/>
      <c r="Z84" s="67">
        <v>60</v>
      </c>
      <c r="AA84" s="67"/>
      <c r="AB84" s="67"/>
      <c r="AC84" s="67">
        <v>50</v>
      </c>
      <c r="AD84" s="67" t="s">
        <v>297</v>
      </c>
      <c r="AE84" s="83" t="s">
        <v>297</v>
      </c>
      <c r="AF84" s="83" t="s">
        <v>297</v>
      </c>
      <c r="AG84" s="62" t="s">
        <v>297</v>
      </c>
      <c r="AH84" s="73" t="s">
        <v>204</v>
      </c>
      <c r="AI84" s="190"/>
    </row>
    <row r="85" spans="1:35" s="6" customFormat="1" ht="88.5" customHeight="1" x14ac:dyDescent="0.2">
      <c r="A85" s="66" t="s">
        <v>49</v>
      </c>
      <c r="B85" s="66" t="s">
        <v>168</v>
      </c>
      <c r="C85" s="66" t="s">
        <v>168</v>
      </c>
      <c r="D85" s="66" t="s">
        <v>141</v>
      </c>
      <c r="E85" s="66" t="s">
        <v>150</v>
      </c>
      <c r="F85" s="66" t="s">
        <v>38</v>
      </c>
      <c r="G85" s="66" t="s">
        <v>174</v>
      </c>
      <c r="H85" s="66" t="s">
        <v>78</v>
      </c>
      <c r="I85" s="100" t="s">
        <v>546</v>
      </c>
      <c r="J85" s="67" t="s">
        <v>547</v>
      </c>
      <c r="K85" s="66" t="s">
        <v>548</v>
      </c>
      <c r="L85" s="66" t="s">
        <v>549</v>
      </c>
      <c r="M85" s="67" t="s">
        <v>22</v>
      </c>
      <c r="N85" s="67" t="s">
        <v>238</v>
      </c>
      <c r="O85" s="67" t="s">
        <v>26</v>
      </c>
      <c r="P85" s="67">
        <v>250</v>
      </c>
      <c r="Q85" s="67">
        <v>1000</v>
      </c>
      <c r="R85" s="67"/>
      <c r="S85" s="67"/>
      <c r="T85" s="67">
        <v>200</v>
      </c>
      <c r="U85" s="67"/>
      <c r="V85" s="67"/>
      <c r="W85" s="67">
        <v>300</v>
      </c>
      <c r="X85" s="67"/>
      <c r="Y85" s="67"/>
      <c r="Z85" s="67">
        <v>300</v>
      </c>
      <c r="AA85" s="67"/>
      <c r="AB85" s="67"/>
      <c r="AC85" s="67">
        <v>200</v>
      </c>
      <c r="AD85" s="83" t="s">
        <v>297</v>
      </c>
      <c r="AE85" s="67" t="s">
        <v>297</v>
      </c>
      <c r="AF85" s="67" t="s">
        <v>297</v>
      </c>
      <c r="AG85" s="62" t="s">
        <v>297</v>
      </c>
      <c r="AH85" s="73" t="s">
        <v>204</v>
      </c>
      <c r="AI85" s="190"/>
    </row>
    <row r="86" spans="1:35" s="6" customFormat="1" ht="88.5" customHeight="1" x14ac:dyDescent="0.2">
      <c r="A86" s="66" t="s">
        <v>49</v>
      </c>
      <c r="B86" s="66" t="s">
        <v>168</v>
      </c>
      <c r="C86" s="66" t="s">
        <v>168</v>
      </c>
      <c r="D86" s="66" t="s">
        <v>141</v>
      </c>
      <c r="E86" s="66" t="s">
        <v>150</v>
      </c>
      <c r="F86" s="66" t="s">
        <v>38</v>
      </c>
      <c r="G86" s="66" t="s">
        <v>174</v>
      </c>
      <c r="H86" s="66" t="s">
        <v>78</v>
      </c>
      <c r="I86" s="66" t="s">
        <v>550</v>
      </c>
      <c r="J86" s="67" t="s">
        <v>551</v>
      </c>
      <c r="K86" s="66" t="s">
        <v>552</v>
      </c>
      <c r="L86" s="66" t="s">
        <v>553</v>
      </c>
      <c r="M86" s="67" t="s">
        <v>22</v>
      </c>
      <c r="N86" s="67" t="s">
        <v>211</v>
      </c>
      <c r="O86" s="67" t="s">
        <v>28</v>
      </c>
      <c r="P86" s="68">
        <v>1</v>
      </c>
      <c r="Q86" s="68" t="s">
        <v>537</v>
      </c>
      <c r="R86" s="67"/>
      <c r="S86" s="67"/>
      <c r="T86" s="67"/>
      <c r="U86" s="67"/>
      <c r="V86" s="67"/>
      <c r="W86" s="68">
        <v>1</v>
      </c>
      <c r="X86" s="67"/>
      <c r="Y86" s="67"/>
      <c r="Z86" s="67"/>
      <c r="AA86" s="67"/>
      <c r="AB86" s="67"/>
      <c r="AC86" s="68">
        <v>1</v>
      </c>
      <c r="AD86" s="83" t="s">
        <v>297</v>
      </c>
      <c r="AE86" s="67" t="s">
        <v>297</v>
      </c>
      <c r="AF86" s="67" t="s">
        <v>297</v>
      </c>
      <c r="AG86" s="62" t="s">
        <v>297</v>
      </c>
      <c r="AH86" s="73" t="s">
        <v>204</v>
      </c>
      <c r="AI86" s="190"/>
    </row>
    <row r="87" spans="1:35" s="6" customFormat="1" ht="88.5" customHeight="1" x14ac:dyDescent="0.2">
      <c r="A87" s="66" t="s">
        <v>49</v>
      </c>
      <c r="B87" s="66" t="s">
        <v>168</v>
      </c>
      <c r="C87" s="66" t="s">
        <v>168</v>
      </c>
      <c r="D87" s="66" t="s">
        <v>141</v>
      </c>
      <c r="E87" s="66" t="s">
        <v>150</v>
      </c>
      <c r="F87" s="66" t="s">
        <v>38</v>
      </c>
      <c r="G87" s="66" t="s">
        <v>174</v>
      </c>
      <c r="H87" s="66" t="s">
        <v>78</v>
      </c>
      <c r="I87" s="100" t="s">
        <v>554</v>
      </c>
      <c r="J87" s="67" t="s">
        <v>555</v>
      </c>
      <c r="K87" s="66" t="s">
        <v>556</v>
      </c>
      <c r="L87" s="66" t="s">
        <v>557</v>
      </c>
      <c r="M87" s="67" t="s">
        <v>23</v>
      </c>
      <c r="N87" s="67" t="s">
        <v>238</v>
      </c>
      <c r="O87" s="67" t="s">
        <v>28</v>
      </c>
      <c r="P87" s="67">
        <v>15</v>
      </c>
      <c r="Q87" s="67">
        <v>15</v>
      </c>
      <c r="R87" s="67"/>
      <c r="S87" s="67"/>
      <c r="T87" s="67"/>
      <c r="U87" s="67"/>
      <c r="V87" s="67"/>
      <c r="W87" s="67">
        <v>7</v>
      </c>
      <c r="X87" s="67"/>
      <c r="Y87" s="67"/>
      <c r="Z87" s="67"/>
      <c r="AA87" s="67"/>
      <c r="AB87" s="67"/>
      <c r="AC87" s="67">
        <v>8</v>
      </c>
      <c r="AD87" s="83" t="s">
        <v>297</v>
      </c>
      <c r="AE87" s="67" t="s">
        <v>297</v>
      </c>
      <c r="AF87" s="67" t="s">
        <v>297</v>
      </c>
      <c r="AG87" s="62" t="s">
        <v>297</v>
      </c>
      <c r="AH87" s="73" t="s">
        <v>204</v>
      </c>
      <c r="AI87" s="190"/>
    </row>
    <row r="88" spans="1:35" s="6" customFormat="1" ht="88.5" customHeight="1" x14ac:dyDescent="0.2">
      <c r="A88" s="66" t="s">
        <v>49</v>
      </c>
      <c r="B88" s="66" t="s">
        <v>168</v>
      </c>
      <c r="C88" s="66" t="s">
        <v>168</v>
      </c>
      <c r="D88" s="66" t="s">
        <v>141</v>
      </c>
      <c r="E88" s="66" t="s">
        <v>150</v>
      </c>
      <c r="F88" s="66" t="s">
        <v>38</v>
      </c>
      <c r="G88" s="66" t="s">
        <v>174</v>
      </c>
      <c r="H88" s="66" t="s">
        <v>78</v>
      </c>
      <c r="I88" s="82" t="s">
        <v>558</v>
      </c>
      <c r="J88" s="67" t="s">
        <v>559</v>
      </c>
      <c r="K88" s="82" t="s">
        <v>560</v>
      </c>
      <c r="L88" s="66" t="s">
        <v>561</v>
      </c>
      <c r="M88" s="67" t="s">
        <v>23</v>
      </c>
      <c r="N88" s="67" t="s">
        <v>238</v>
      </c>
      <c r="O88" s="67" t="s">
        <v>27</v>
      </c>
      <c r="P88" s="67">
        <v>7</v>
      </c>
      <c r="Q88" s="67">
        <v>5</v>
      </c>
      <c r="R88" s="67"/>
      <c r="S88" s="67"/>
      <c r="T88" s="67"/>
      <c r="U88" s="67">
        <v>2</v>
      </c>
      <c r="V88" s="67"/>
      <c r="W88" s="67"/>
      <c r="X88" s="67"/>
      <c r="Y88" s="67">
        <v>2</v>
      </c>
      <c r="Z88" s="67"/>
      <c r="AA88" s="67"/>
      <c r="AB88" s="67">
        <v>1</v>
      </c>
      <c r="AC88" s="67"/>
      <c r="AD88" s="66" t="s">
        <v>523</v>
      </c>
      <c r="AE88" s="82" t="s">
        <v>562</v>
      </c>
      <c r="AF88" s="94" t="s">
        <v>563</v>
      </c>
      <c r="AG88" s="62">
        <v>495440000</v>
      </c>
      <c r="AH88" s="73" t="s">
        <v>204</v>
      </c>
      <c r="AI88" s="190"/>
    </row>
    <row r="89" spans="1:35" s="6" customFormat="1" ht="88.5" customHeight="1" x14ac:dyDescent="0.2">
      <c r="A89" s="66" t="s">
        <v>49</v>
      </c>
      <c r="B89" s="66" t="s">
        <v>168</v>
      </c>
      <c r="C89" s="66" t="s">
        <v>168</v>
      </c>
      <c r="D89" s="66" t="s">
        <v>141</v>
      </c>
      <c r="E89" s="66" t="s">
        <v>150</v>
      </c>
      <c r="F89" s="66" t="s">
        <v>38</v>
      </c>
      <c r="G89" s="66" t="s">
        <v>174</v>
      </c>
      <c r="H89" s="66" t="s">
        <v>78</v>
      </c>
      <c r="I89" s="82" t="s">
        <v>564</v>
      </c>
      <c r="J89" s="67" t="s">
        <v>565</v>
      </c>
      <c r="K89" s="82" t="s">
        <v>566</v>
      </c>
      <c r="L89" s="82" t="s">
        <v>567</v>
      </c>
      <c r="M89" s="67" t="s">
        <v>22</v>
      </c>
      <c r="N89" s="67" t="s">
        <v>238</v>
      </c>
      <c r="O89" s="67" t="s">
        <v>26</v>
      </c>
      <c r="P89" s="68">
        <v>1</v>
      </c>
      <c r="Q89" s="68" t="s">
        <v>537</v>
      </c>
      <c r="R89" s="67"/>
      <c r="S89" s="67"/>
      <c r="T89" s="68">
        <v>1</v>
      </c>
      <c r="U89" s="67"/>
      <c r="V89" s="67"/>
      <c r="W89" s="68">
        <v>1</v>
      </c>
      <c r="X89" s="67"/>
      <c r="Y89" s="67"/>
      <c r="Z89" s="68">
        <v>1</v>
      </c>
      <c r="AA89" s="67"/>
      <c r="AB89" s="67"/>
      <c r="AC89" s="68">
        <v>1</v>
      </c>
      <c r="AD89" s="67" t="s">
        <v>297</v>
      </c>
      <c r="AE89" s="67" t="s">
        <v>297</v>
      </c>
      <c r="AF89" s="67" t="s">
        <v>297</v>
      </c>
      <c r="AG89" s="62" t="s">
        <v>297</v>
      </c>
      <c r="AH89" s="73" t="s">
        <v>204</v>
      </c>
      <c r="AI89" s="190"/>
    </row>
    <row r="90" spans="1:35" s="6" customFormat="1" ht="88.5" customHeight="1" x14ac:dyDescent="0.2">
      <c r="A90" s="66" t="s">
        <v>49</v>
      </c>
      <c r="B90" s="66" t="s">
        <v>168</v>
      </c>
      <c r="C90" s="66" t="s">
        <v>168</v>
      </c>
      <c r="D90" s="66" t="s">
        <v>141</v>
      </c>
      <c r="E90" s="66" t="s">
        <v>150</v>
      </c>
      <c r="F90" s="66" t="s">
        <v>38</v>
      </c>
      <c r="G90" s="66" t="s">
        <v>174</v>
      </c>
      <c r="H90" s="66" t="s">
        <v>78</v>
      </c>
      <c r="I90" s="82" t="s">
        <v>568</v>
      </c>
      <c r="J90" s="67" t="s">
        <v>569</v>
      </c>
      <c r="K90" s="66" t="s">
        <v>570</v>
      </c>
      <c r="L90" s="82" t="s">
        <v>571</v>
      </c>
      <c r="M90" s="67" t="s">
        <v>22</v>
      </c>
      <c r="N90" s="67" t="s">
        <v>238</v>
      </c>
      <c r="O90" s="67" t="s">
        <v>26</v>
      </c>
      <c r="P90" s="68">
        <v>1</v>
      </c>
      <c r="Q90" s="68" t="s">
        <v>537</v>
      </c>
      <c r="R90" s="67"/>
      <c r="S90" s="67"/>
      <c r="T90" s="68">
        <v>1</v>
      </c>
      <c r="U90" s="67"/>
      <c r="V90" s="67"/>
      <c r="W90" s="68">
        <v>1</v>
      </c>
      <c r="X90" s="67"/>
      <c r="Y90" s="67"/>
      <c r="Z90" s="68">
        <v>1</v>
      </c>
      <c r="AA90" s="67"/>
      <c r="AB90" s="67"/>
      <c r="AC90" s="68">
        <v>1</v>
      </c>
      <c r="AD90" s="67" t="s">
        <v>297</v>
      </c>
      <c r="AE90" s="67" t="s">
        <v>297</v>
      </c>
      <c r="AF90" s="67" t="s">
        <v>297</v>
      </c>
      <c r="AG90" s="62" t="s">
        <v>297</v>
      </c>
      <c r="AH90" s="73" t="s">
        <v>204</v>
      </c>
      <c r="AI90" s="190"/>
    </row>
    <row r="91" spans="1:35" s="6" customFormat="1" ht="88.5" customHeight="1" thickBot="1" x14ac:dyDescent="0.25">
      <c r="A91" s="72" t="s">
        <v>49</v>
      </c>
      <c r="B91" s="119" t="s">
        <v>168</v>
      </c>
      <c r="C91" s="72" t="s">
        <v>168</v>
      </c>
      <c r="D91" s="119" t="s">
        <v>141</v>
      </c>
      <c r="E91" s="72" t="s">
        <v>150</v>
      </c>
      <c r="F91" s="72" t="s">
        <v>38</v>
      </c>
      <c r="G91" s="72" t="s">
        <v>174</v>
      </c>
      <c r="H91" s="72" t="s">
        <v>78</v>
      </c>
      <c r="I91" s="137" t="s">
        <v>572</v>
      </c>
      <c r="J91" s="121" t="s">
        <v>573</v>
      </c>
      <c r="K91" s="137" t="s">
        <v>574</v>
      </c>
      <c r="L91" s="137" t="s">
        <v>575</v>
      </c>
      <c r="M91" s="121" t="s">
        <v>22</v>
      </c>
      <c r="N91" s="121" t="s">
        <v>238</v>
      </c>
      <c r="O91" s="71" t="s">
        <v>26</v>
      </c>
      <c r="P91" s="128">
        <v>1</v>
      </c>
      <c r="Q91" s="128" t="s">
        <v>537</v>
      </c>
      <c r="R91" s="71"/>
      <c r="S91" s="71"/>
      <c r="T91" s="126">
        <v>1</v>
      </c>
      <c r="U91" s="71"/>
      <c r="V91" s="71"/>
      <c r="W91" s="126">
        <v>1</v>
      </c>
      <c r="X91" s="71"/>
      <c r="Y91" s="71"/>
      <c r="Z91" s="128">
        <v>1</v>
      </c>
      <c r="AA91" s="71"/>
      <c r="AB91" s="71"/>
      <c r="AC91" s="128">
        <v>1</v>
      </c>
      <c r="AD91" s="71" t="s">
        <v>297</v>
      </c>
      <c r="AE91" s="71" t="s">
        <v>297</v>
      </c>
      <c r="AF91" s="121" t="s">
        <v>297</v>
      </c>
      <c r="AG91" s="149" t="s">
        <v>297</v>
      </c>
      <c r="AH91" s="195" t="s">
        <v>204</v>
      </c>
    </row>
    <row r="92" spans="1:35" s="6" customFormat="1" ht="88.5" customHeight="1" thickTop="1" x14ac:dyDescent="0.2">
      <c r="A92" s="123" t="s">
        <v>51</v>
      </c>
      <c r="B92" s="65" t="s">
        <v>169</v>
      </c>
      <c r="C92" s="123" t="s">
        <v>169</v>
      </c>
      <c r="D92" s="65" t="s">
        <v>141</v>
      </c>
      <c r="E92" s="123" t="s">
        <v>154</v>
      </c>
      <c r="F92" s="123" t="s">
        <v>39</v>
      </c>
      <c r="G92" s="123" t="s">
        <v>174</v>
      </c>
      <c r="H92" s="123" t="s">
        <v>133</v>
      </c>
      <c r="I92" s="123" t="s">
        <v>584</v>
      </c>
      <c r="J92" s="69" t="s">
        <v>585</v>
      </c>
      <c r="K92" s="123" t="s">
        <v>586</v>
      </c>
      <c r="L92" s="123" t="s">
        <v>587</v>
      </c>
      <c r="M92" s="69" t="s">
        <v>22</v>
      </c>
      <c r="N92" s="69" t="s">
        <v>211</v>
      </c>
      <c r="O92" s="117" t="s">
        <v>26</v>
      </c>
      <c r="P92" s="69" t="s">
        <v>588</v>
      </c>
      <c r="Q92" s="69" t="s">
        <v>589</v>
      </c>
      <c r="R92" s="117"/>
      <c r="S92" s="117"/>
      <c r="T92" s="151">
        <v>0.24</v>
      </c>
      <c r="U92" s="151"/>
      <c r="V92" s="151"/>
      <c r="W92" s="151">
        <f>+T92+21%</f>
        <v>0.44999999999999996</v>
      </c>
      <c r="X92" s="151"/>
      <c r="Y92" s="151"/>
      <c r="Z92" s="150">
        <f>+W92+21%</f>
        <v>0.65999999999999992</v>
      </c>
      <c r="AA92" s="151"/>
      <c r="AB92" s="151"/>
      <c r="AC92" s="150">
        <f>+Z92+34%</f>
        <v>1</v>
      </c>
      <c r="AD92" s="123" t="s">
        <v>192</v>
      </c>
      <c r="AE92" s="123" t="s">
        <v>590</v>
      </c>
      <c r="AF92" s="69" t="s">
        <v>591</v>
      </c>
      <c r="AG92" s="148">
        <v>287060794</v>
      </c>
      <c r="AH92" s="194" t="s">
        <v>208</v>
      </c>
      <c r="AI92" s="190"/>
    </row>
    <row r="93" spans="1:35" s="6" customFormat="1" ht="88.5" customHeight="1" x14ac:dyDescent="0.2">
      <c r="A93" s="66" t="s">
        <v>51</v>
      </c>
      <c r="B93" s="66" t="s">
        <v>169</v>
      </c>
      <c r="C93" s="66" t="s">
        <v>169</v>
      </c>
      <c r="D93" s="66" t="s">
        <v>141</v>
      </c>
      <c r="E93" s="66" t="s">
        <v>151</v>
      </c>
      <c r="F93" s="66" t="s">
        <v>39</v>
      </c>
      <c r="G93" s="66" t="s">
        <v>174</v>
      </c>
      <c r="H93" s="66" t="s">
        <v>133</v>
      </c>
      <c r="I93" s="66" t="s">
        <v>584</v>
      </c>
      <c r="J93" s="67" t="s">
        <v>592</v>
      </c>
      <c r="K93" s="66" t="s">
        <v>593</v>
      </c>
      <c r="L93" s="66" t="s">
        <v>594</v>
      </c>
      <c r="M93" s="67" t="s">
        <v>22</v>
      </c>
      <c r="N93" s="67" t="s">
        <v>211</v>
      </c>
      <c r="O93" s="67" t="s">
        <v>26</v>
      </c>
      <c r="P93" s="102">
        <v>0.73599999999999999</v>
      </c>
      <c r="Q93" s="93" t="s">
        <v>595</v>
      </c>
      <c r="R93" s="93"/>
      <c r="S93" s="93"/>
      <c r="T93" s="93">
        <v>0.06</v>
      </c>
      <c r="U93" s="93"/>
      <c r="V93" s="93"/>
      <c r="W93" s="93">
        <f>+T93+25%</f>
        <v>0.31</v>
      </c>
      <c r="X93" s="93"/>
      <c r="Y93" s="93"/>
      <c r="Z93" s="93">
        <f>+W93+19%</f>
        <v>0.5</v>
      </c>
      <c r="AA93" s="93"/>
      <c r="AB93" s="93"/>
      <c r="AC93" s="93">
        <f>+Z93+50%</f>
        <v>1</v>
      </c>
      <c r="AD93" s="73" t="s">
        <v>233</v>
      </c>
      <c r="AE93" s="73" t="s">
        <v>233</v>
      </c>
      <c r="AF93" s="67" t="s">
        <v>233</v>
      </c>
      <c r="AG93" s="83" t="s">
        <v>233</v>
      </c>
      <c r="AH93" s="73" t="s">
        <v>208</v>
      </c>
      <c r="AI93" s="190"/>
    </row>
    <row r="94" spans="1:35" s="6" customFormat="1" ht="88.5" customHeight="1" x14ac:dyDescent="0.2">
      <c r="A94" s="66" t="s">
        <v>51</v>
      </c>
      <c r="B94" s="66" t="s">
        <v>169</v>
      </c>
      <c r="C94" s="66" t="s">
        <v>169</v>
      </c>
      <c r="D94" s="66" t="s">
        <v>141</v>
      </c>
      <c r="E94" s="66" t="s">
        <v>154</v>
      </c>
      <c r="F94" s="66" t="s">
        <v>39</v>
      </c>
      <c r="G94" s="66" t="s">
        <v>174</v>
      </c>
      <c r="H94" s="66" t="s">
        <v>135</v>
      </c>
      <c r="I94" s="66" t="s">
        <v>596</v>
      </c>
      <c r="J94" s="67" t="s">
        <v>597</v>
      </c>
      <c r="K94" s="66" t="s">
        <v>598</v>
      </c>
      <c r="L94" s="66" t="s">
        <v>599</v>
      </c>
      <c r="M94" s="67" t="s">
        <v>22</v>
      </c>
      <c r="N94" s="67" t="s">
        <v>211</v>
      </c>
      <c r="O94" s="67" t="s">
        <v>26</v>
      </c>
      <c r="P94" s="67" t="s">
        <v>600</v>
      </c>
      <c r="Q94" s="67" t="s">
        <v>601</v>
      </c>
      <c r="R94" s="93"/>
      <c r="S94" s="93"/>
      <c r="T94" s="93">
        <v>0.13</v>
      </c>
      <c r="U94" s="93"/>
      <c r="V94" s="93"/>
      <c r="W94" s="93">
        <f>+T94+19%</f>
        <v>0.32</v>
      </c>
      <c r="X94" s="93"/>
      <c r="Y94" s="93"/>
      <c r="Z94" s="93">
        <f>+W94+6%</f>
        <v>0.38</v>
      </c>
      <c r="AA94" s="93"/>
      <c r="AB94" s="93"/>
      <c r="AC94" s="93">
        <f>+Z94+62%</f>
        <v>1</v>
      </c>
      <c r="AD94" s="66" t="s">
        <v>192</v>
      </c>
      <c r="AE94" s="66" t="s">
        <v>602</v>
      </c>
      <c r="AF94" s="67" t="s">
        <v>591</v>
      </c>
      <c r="AG94" s="101">
        <v>89664910</v>
      </c>
      <c r="AH94" s="73" t="s">
        <v>208</v>
      </c>
      <c r="AI94" s="190"/>
    </row>
    <row r="95" spans="1:35" s="6" customFormat="1" ht="88.5" customHeight="1" x14ac:dyDescent="0.2">
      <c r="A95" s="66" t="s">
        <v>51</v>
      </c>
      <c r="B95" s="66" t="s">
        <v>169</v>
      </c>
      <c r="C95" s="66" t="s">
        <v>169</v>
      </c>
      <c r="D95" s="66" t="s">
        <v>141</v>
      </c>
      <c r="E95" s="66" t="s">
        <v>154</v>
      </c>
      <c r="F95" s="66" t="s">
        <v>39</v>
      </c>
      <c r="G95" s="66" t="s">
        <v>174</v>
      </c>
      <c r="H95" s="66" t="s">
        <v>135</v>
      </c>
      <c r="I95" s="66" t="s">
        <v>603</v>
      </c>
      <c r="J95" s="67" t="s">
        <v>604</v>
      </c>
      <c r="K95" s="66" t="s">
        <v>605</v>
      </c>
      <c r="L95" s="66" t="s">
        <v>606</v>
      </c>
      <c r="M95" s="67" t="s">
        <v>22</v>
      </c>
      <c r="N95" s="67" t="s">
        <v>211</v>
      </c>
      <c r="O95" s="67" t="s">
        <v>26</v>
      </c>
      <c r="P95" s="67" t="s">
        <v>607</v>
      </c>
      <c r="Q95" s="67" t="s">
        <v>608</v>
      </c>
      <c r="R95" s="93"/>
      <c r="S95" s="93"/>
      <c r="T95" s="93">
        <v>0.08</v>
      </c>
      <c r="U95" s="93"/>
      <c r="V95" s="93"/>
      <c r="W95" s="93">
        <f>+T95+38%</f>
        <v>0.46</v>
      </c>
      <c r="X95" s="93"/>
      <c r="Y95" s="93"/>
      <c r="Z95" s="93">
        <f>+W95+31%</f>
        <v>0.77</v>
      </c>
      <c r="AA95" s="93"/>
      <c r="AB95" s="93"/>
      <c r="AC95" s="93">
        <f>+Z95+23%</f>
        <v>1</v>
      </c>
      <c r="AD95" s="73" t="s">
        <v>233</v>
      </c>
      <c r="AE95" s="73" t="s">
        <v>233</v>
      </c>
      <c r="AF95" s="67" t="s">
        <v>233</v>
      </c>
      <c r="AG95" s="83" t="s">
        <v>233</v>
      </c>
      <c r="AH95" s="73" t="s">
        <v>208</v>
      </c>
      <c r="AI95" s="190"/>
    </row>
    <row r="96" spans="1:35" s="6" customFormat="1" ht="88.5" customHeight="1" x14ac:dyDescent="0.2">
      <c r="A96" s="66" t="s">
        <v>51</v>
      </c>
      <c r="B96" s="66" t="s">
        <v>169</v>
      </c>
      <c r="C96" s="66" t="s">
        <v>169</v>
      </c>
      <c r="D96" s="66" t="s">
        <v>141</v>
      </c>
      <c r="E96" s="66" t="s">
        <v>154</v>
      </c>
      <c r="F96" s="66" t="s">
        <v>39</v>
      </c>
      <c r="G96" s="66" t="s">
        <v>174</v>
      </c>
      <c r="H96" s="66" t="s">
        <v>131</v>
      </c>
      <c r="I96" s="66" t="s">
        <v>609</v>
      </c>
      <c r="J96" s="67" t="s">
        <v>610</v>
      </c>
      <c r="K96" s="66" t="s">
        <v>611</v>
      </c>
      <c r="L96" s="66" t="s">
        <v>594</v>
      </c>
      <c r="M96" s="67" t="s">
        <v>22</v>
      </c>
      <c r="N96" s="67" t="s">
        <v>211</v>
      </c>
      <c r="O96" s="67" t="s">
        <v>26</v>
      </c>
      <c r="P96" s="250" t="s">
        <v>612</v>
      </c>
      <c r="Q96" s="250" t="s">
        <v>613</v>
      </c>
      <c r="R96" s="255"/>
      <c r="S96" s="255"/>
      <c r="T96" s="255">
        <v>0.24</v>
      </c>
      <c r="U96" s="255"/>
      <c r="V96" s="255"/>
      <c r="W96" s="255">
        <f>+T96+11%</f>
        <v>0.35</v>
      </c>
      <c r="X96" s="255"/>
      <c r="Y96" s="255"/>
      <c r="Z96" s="255">
        <f>+W96+24%</f>
        <v>0.59</v>
      </c>
      <c r="AA96" s="255"/>
      <c r="AB96" s="255"/>
      <c r="AC96" s="255">
        <f>+Z96+41%</f>
        <v>1</v>
      </c>
      <c r="AD96" s="66" t="s">
        <v>192</v>
      </c>
      <c r="AE96" s="66" t="s">
        <v>614</v>
      </c>
      <c r="AF96" s="67" t="s">
        <v>591</v>
      </c>
      <c r="AG96" s="101">
        <v>261668494</v>
      </c>
      <c r="AH96" s="73" t="s">
        <v>208</v>
      </c>
      <c r="AI96" s="190"/>
    </row>
    <row r="97" spans="1:35" s="6" customFormat="1" ht="88.5" customHeight="1" x14ac:dyDescent="0.2">
      <c r="A97" s="66" t="s">
        <v>51</v>
      </c>
      <c r="B97" s="66" t="s">
        <v>169</v>
      </c>
      <c r="C97" s="66" t="s">
        <v>169</v>
      </c>
      <c r="D97" s="66" t="s">
        <v>141</v>
      </c>
      <c r="E97" s="66" t="s">
        <v>154</v>
      </c>
      <c r="F97" s="66" t="s">
        <v>39</v>
      </c>
      <c r="G97" s="66" t="s">
        <v>174</v>
      </c>
      <c r="H97" s="66" t="s">
        <v>131</v>
      </c>
      <c r="I97" s="66" t="s">
        <v>609</v>
      </c>
      <c r="J97" s="67" t="s">
        <v>610</v>
      </c>
      <c r="K97" s="66" t="s">
        <v>611</v>
      </c>
      <c r="L97" s="66" t="s">
        <v>594</v>
      </c>
      <c r="M97" s="67" t="s">
        <v>22</v>
      </c>
      <c r="N97" s="67" t="s">
        <v>211</v>
      </c>
      <c r="O97" s="67" t="s">
        <v>26</v>
      </c>
      <c r="P97" s="250"/>
      <c r="Q97" s="250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66" t="s">
        <v>192</v>
      </c>
      <c r="AE97" s="66" t="s">
        <v>615</v>
      </c>
      <c r="AF97" s="67" t="s">
        <v>591</v>
      </c>
      <c r="AG97" s="101">
        <v>11672995541</v>
      </c>
      <c r="AH97" s="73" t="s">
        <v>208</v>
      </c>
      <c r="AI97" s="190"/>
    </row>
    <row r="98" spans="1:35" s="6" customFormat="1" ht="88.5" customHeight="1" x14ac:dyDescent="0.2">
      <c r="A98" s="66" t="s">
        <v>51</v>
      </c>
      <c r="B98" s="66" t="s">
        <v>169</v>
      </c>
      <c r="C98" s="66" t="s">
        <v>169</v>
      </c>
      <c r="D98" s="66" t="s">
        <v>141</v>
      </c>
      <c r="E98" s="66" t="s">
        <v>154</v>
      </c>
      <c r="F98" s="66" t="s">
        <v>39</v>
      </c>
      <c r="G98" s="66" t="s">
        <v>174</v>
      </c>
      <c r="H98" s="66" t="s">
        <v>131</v>
      </c>
      <c r="I98" s="66" t="s">
        <v>609</v>
      </c>
      <c r="J98" s="67" t="s">
        <v>610</v>
      </c>
      <c r="K98" s="66" t="s">
        <v>611</v>
      </c>
      <c r="L98" s="66" t="s">
        <v>594</v>
      </c>
      <c r="M98" s="67" t="s">
        <v>22</v>
      </c>
      <c r="N98" s="67" t="s">
        <v>211</v>
      </c>
      <c r="O98" s="67" t="s">
        <v>26</v>
      </c>
      <c r="P98" s="250"/>
      <c r="Q98" s="250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66" t="s">
        <v>192</v>
      </c>
      <c r="AE98" s="66" t="s">
        <v>616</v>
      </c>
      <c r="AF98" s="67" t="s">
        <v>591</v>
      </c>
      <c r="AG98" s="101">
        <v>300957835</v>
      </c>
      <c r="AH98" s="73" t="s">
        <v>208</v>
      </c>
      <c r="AI98" s="190"/>
    </row>
    <row r="99" spans="1:35" s="6" customFormat="1" ht="88.5" customHeight="1" x14ac:dyDescent="0.2">
      <c r="A99" s="66" t="s">
        <v>51</v>
      </c>
      <c r="B99" s="66" t="s">
        <v>169</v>
      </c>
      <c r="C99" s="66" t="s">
        <v>169</v>
      </c>
      <c r="D99" s="66" t="s">
        <v>141</v>
      </c>
      <c r="E99" s="66" t="s">
        <v>154</v>
      </c>
      <c r="F99" s="66" t="s">
        <v>39</v>
      </c>
      <c r="G99" s="66" t="s">
        <v>174</v>
      </c>
      <c r="H99" s="66" t="s">
        <v>131</v>
      </c>
      <c r="I99" s="66" t="s">
        <v>617</v>
      </c>
      <c r="J99" s="67" t="s">
        <v>618</v>
      </c>
      <c r="K99" s="66" t="s">
        <v>619</v>
      </c>
      <c r="L99" s="66" t="s">
        <v>620</v>
      </c>
      <c r="M99" s="67" t="s">
        <v>23</v>
      </c>
      <c r="N99" s="67" t="s">
        <v>211</v>
      </c>
      <c r="O99" s="67" t="s">
        <v>27</v>
      </c>
      <c r="P99" s="67" t="s">
        <v>608</v>
      </c>
      <c r="Q99" s="67" t="s">
        <v>621</v>
      </c>
      <c r="R99" s="93"/>
      <c r="S99" s="93"/>
      <c r="T99" s="93">
        <v>7.0000000000000007E-2</v>
      </c>
      <c r="U99" s="93"/>
      <c r="V99" s="93"/>
      <c r="W99" s="93">
        <f>+T99+33%</f>
        <v>0.4</v>
      </c>
      <c r="X99" s="93"/>
      <c r="Y99" s="93"/>
      <c r="Z99" s="93">
        <f>+W99+47%</f>
        <v>0.87</v>
      </c>
      <c r="AA99" s="93"/>
      <c r="AB99" s="93"/>
      <c r="AC99" s="93">
        <f>+Z99+13%</f>
        <v>1</v>
      </c>
      <c r="AD99" s="73" t="s">
        <v>233</v>
      </c>
      <c r="AE99" s="73" t="s">
        <v>233</v>
      </c>
      <c r="AF99" s="67" t="s">
        <v>233</v>
      </c>
      <c r="AG99" s="83" t="s">
        <v>233</v>
      </c>
      <c r="AH99" s="127" t="s">
        <v>208</v>
      </c>
    </row>
    <row r="100" spans="1:35" s="6" customFormat="1" ht="88.5" customHeight="1" x14ac:dyDescent="0.2">
      <c r="A100" s="66" t="s">
        <v>51</v>
      </c>
      <c r="B100" s="66" t="s">
        <v>169</v>
      </c>
      <c r="C100" s="66" t="s">
        <v>169</v>
      </c>
      <c r="D100" s="66" t="s">
        <v>141</v>
      </c>
      <c r="E100" s="66" t="s">
        <v>154</v>
      </c>
      <c r="F100" s="66" t="s">
        <v>39</v>
      </c>
      <c r="G100" s="66" t="s">
        <v>174</v>
      </c>
      <c r="H100" s="66" t="s">
        <v>131</v>
      </c>
      <c r="I100" s="66" t="s">
        <v>622</v>
      </c>
      <c r="J100" s="67" t="s">
        <v>623</v>
      </c>
      <c r="K100" s="66" t="s">
        <v>624</v>
      </c>
      <c r="L100" s="66" t="s">
        <v>625</v>
      </c>
      <c r="M100" s="67" t="s">
        <v>22</v>
      </c>
      <c r="N100" s="67" t="s">
        <v>211</v>
      </c>
      <c r="O100" s="67" t="s">
        <v>26</v>
      </c>
      <c r="P100" s="68">
        <v>0.9</v>
      </c>
      <c r="Q100" s="68">
        <v>0.91</v>
      </c>
      <c r="R100" s="67"/>
      <c r="S100" s="67"/>
      <c r="T100" s="68">
        <v>0.9</v>
      </c>
      <c r="U100" s="67"/>
      <c r="V100" s="67"/>
      <c r="W100" s="103">
        <v>0.90249999999999997</v>
      </c>
      <c r="X100" s="103"/>
      <c r="Y100" s="103"/>
      <c r="Z100" s="103">
        <v>0.90500000000000003</v>
      </c>
      <c r="AA100" s="103"/>
      <c r="AB100" s="103"/>
      <c r="AC100" s="103">
        <v>0.91</v>
      </c>
      <c r="AD100" s="73" t="s">
        <v>233</v>
      </c>
      <c r="AE100" s="73" t="s">
        <v>233</v>
      </c>
      <c r="AF100" s="67" t="s">
        <v>233</v>
      </c>
      <c r="AG100" s="83" t="s">
        <v>233</v>
      </c>
      <c r="AH100" s="73" t="s">
        <v>208</v>
      </c>
      <c r="AI100" s="190"/>
    </row>
    <row r="101" spans="1:35" s="6" customFormat="1" ht="88.5" customHeight="1" x14ac:dyDescent="0.2">
      <c r="A101" s="66" t="s">
        <v>51</v>
      </c>
      <c r="B101" s="66" t="s">
        <v>169</v>
      </c>
      <c r="C101" s="66" t="s">
        <v>169</v>
      </c>
      <c r="D101" s="66" t="s">
        <v>141</v>
      </c>
      <c r="E101" s="66" t="s">
        <v>154</v>
      </c>
      <c r="F101" s="66" t="s">
        <v>39</v>
      </c>
      <c r="G101" s="66" t="s">
        <v>174</v>
      </c>
      <c r="H101" s="66" t="s">
        <v>133</v>
      </c>
      <c r="I101" s="66" t="s">
        <v>626</v>
      </c>
      <c r="J101" s="67" t="s">
        <v>627</v>
      </c>
      <c r="K101" s="66" t="s">
        <v>628</v>
      </c>
      <c r="L101" s="66" t="s">
        <v>629</v>
      </c>
      <c r="M101" s="67" t="s">
        <v>22</v>
      </c>
      <c r="N101" s="67" t="s">
        <v>238</v>
      </c>
      <c r="O101" s="67" t="s">
        <v>28</v>
      </c>
      <c r="P101" s="68">
        <v>1</v>
      </c>
      <c r="Q101" s="68">
        <v>0.8</v>
      </c>
      <c r="R101" s="67"/>
      <c r="S101" s="67"/>
      <c r="T101" s="67"/>
      <c r="U101" s="67"/>
      <c r="V101" s="67"/>
      <c r="W101" s="93">
        <v>0.5</v>
      </c>
      <c r="X101" s="67"/>
      <c r="Y101" s="67"/>
      <c r="Z101" s="67"/>
      <c r="AA101" s="67"/>
      <c r="AB101" s="67"/>
      <c r="AC101" s="93">
        <v>0.8</v>
      </c>
      <c r="AD101" s="73" t="s">
        <v>233</v>
      </c>
      <c r="AE101" s="73" t="s">
        <v>233</v>
      </c>
      <c r="AF101" s="67" t="s">
        <v>233</v>
      </c>
      <c r="AG101" s="83" t="s">
        <v>233</v>
      </c>
      <c r="AH101" s="73" t="s">
        <v>208</v>
      </c>
      <c r="AI101" s="190"/>
    </row>
    <row r="102" spans="1:35" s="6" customFormat="1" ht="88.5" customHeight="1" x14ac:dyDescent="0.2">
      <c r="A102" s="66" t="s">
        <v>51</v>
      </c>
      <c r="B102" s="66" t="s">
        <v>169</v>
      </c>
      <c r="C102" s="66" t="s">
        <v>169</v>
      </c>
      <c r="D102" s="66" t="s">
        <v>141</v>
      </c>
      <c r="E102" s="66" t="s">
        <v>154</v>
      </c>
      <c r="F102" s="66" t="s">
        <v>39</v>
      </c>
      <c r="G102" s="66" t="s">
        <v>174</v>
      </c>
      <c r="H102" s="66" t="s">
        <v>133</v>
      </c>
      <c r="I102" s="66" t="s">
        <v>630</v>
      </c>
      <c r="J102" s="67" t="s">
        <v>631</v>
      </c>
      <c r="K102" s="66" t="s">
        <v>632</v>
      </c>
      <c r="L102" s="66" t="s">
        <v>633</v>
      </c>
      <c r="M102" s="67" t="s">
        <v>22</v>
      </c>
      <c r="N102" s="67" t="s">
        <v>211</v>
      </c>
      <c r="O102" s="67" t="s">
        <v>26</v>
      </c>
      <c r="P102" s="67" t="s">
        <v>634</v>
      </c>
      <c r="Q102" s="67" t="s">
        <v>635</v>
      </c>
      <c r="R102" s="93"/>
      <c r="S102" s="93"/>
      <c r="T102" s="93">
        <v>0.12</v>
      </c>
      <c r="U102" s="93"/>
      <c r="V102" s="93"/>
      <c r="W102" s="93">
        <f>+T102+44%</f>
        <v>0.56000000000000005</v>
      </c>
      <c r="X102" s="93"/>
      <c r="Y102" s="93"/>
      <c r="Z102" s="93">
        <f>+W102+19%</f>
        <v>0.75</v>
      </c>
      <c r="AA102" s="93"/>
      <c r="AB102" s="93"/>
      <c r="AC102" s="93">
        <f>+Z102+25%</f>
        <v>1</v>
      </c>
      <c r="AD102" s="73" t="s">
        <v>233</v>
      </c>
      <c r="AE102" s="73" t="s">
        <v>233</v>
      </c>
      <c r="AF102" s="67" t="s">
        <v>233</v>
      </c>
      <c r="AG102" s="83" t="s">
        <v>233</v>
      </c>
      <c r="AH102" s="73" t="s">
        <v>208</v>
      </c>
      <c r="AI102" s="190"/>
    </row>
    <row r="103" spans="1:35" s="6" customFormat="1" ht="88.5" customHeight="1" x14ac:dyDescent="0.2">
      <c r="A103" s="66" t="s">
        <v>49</v>
      </c>
      <c r="B103" s="66" t="s">
        <v>168</v>
      </c>
      <c r="C103" s="66" t="s">
        <v>168</v>
      </c>
      <c r="D103" s="66" t="s">
        <v>141</v>
      </c>
      <c r="E103" s="66" t="s">
        <v>154</v>
      </c>
      <c r="F103" s="66" t="s">
        <v>32</v>
      </c>
      <c r="G103" s="66" t="s">
        <v>176</v>
      </c>
      <c r="H103" s="66" t="s">
        <v>135</v>
      </c>
      <c r="I103" s="66" t="s">
        <v>636</v>
      </c>
      <c r="J103" s="67" t="s">
        <v>637</v>
      </c>
      <c r="K103" s="66" t="s">
        <v>638</v>
      </c>
      <c r="L103" s="66" t="s">
        <v>639</v>
      </c>
      <c r="M103" s="67" t="s">
        <v>22</v>
      </c>
      <c r="N103" s="67" t="s">
        <v>238</v>
      </c>
      <c r="O103" s="67" t="s">
        <v>26</v>
      </c>
      <c r="P103" s="68">
        <v>0.9</v>
      </c>
      <c r="Q103" s="68">
        <v>0.95</v>
      </c>
      <c r="R103" s="67"/>
      <c r="S103" s="67"/>
      <c r="T103" s="68">
        <v>0.25</v>
      </c>
      <c r="U103" s="67"/>
      <c r="V103" s="67"/>
      <c r="W103" s="68">
        <v>0.5</v>
      </c>
      <c r="X103" s="67"/>
      <c r="Y103" s="67"/>
      <c r="Z103" s="68">
        <v>0.75</v>
      </c>
      <c r="AA103" s="67"/>
      <c r="AB103" s="67"/>
      <c r="AC103" s="68">
        <v>1</v>
      </c>
      <c r="AD103" s="73" t="s">
        <v>233</v>
      </c>
      <c r="AE103" s="73" t="s">
        <v>233</v>
      </c>
      <c r="AF103" s="67" t="s">
        <v>233</v>
      </c>
      <c r="AG103" s="83" t="s">
        <v>233</v>
      </c>
      <c r="AH103" s="73" t="s">
        <v>208</v>
      </c>
      <c r="AI103" s="190"/>
    </row>
    <row r="104" spans="1:35" s="6" customFormat="1" ht="88.5" customHeight="1" x14ac:dyDescent="0.2">
      <c r="A104" s="66" t="s">
        <v>51</v>
      </c>
      <c r="B104" s="66" t="s">
        <v>169</v>
      </c>
      <c r="C104" s="66" t="s">
        <v>169</v>
      </c>
      <c r="D104" s="66" t="s">
        <v>141</v>
      </c>
      <c r="E104" s="66" t="s">
        <v>154</v>
      </c>
      <c r="F104" s="66" t="s">
        <v>39</v>
      </c>
      <c r="G104" s="66" t="s">
        <v>174</v>
      </c>
      <c r="H104" s="66" t="s">
        <v>133</v>
      </c>
      <c r="I104" s="66" t="s">
        <v>626</v>
      </c>
      <c r="J104" s="67" t="s">
        <v>627</v>
      </c>
      <c r="K104" s="66" t="s">
        <v>628</v>
      </c>
      <c r="L104" s="66" t="s">
        <v>629</v>
      </c>
      <c r="M104" s="67" t="s">
        <v>22</v>
      </c>
      <c r="N104" s="67" t="s">
        <v>238</v>
      </c>
      <c r="O104" s="67" t="s">
        <v>28</v>
      </c>
      <c r="P104" s="68">
        <v>1</v>
      </c>
      <c r="Q104" s="68">
        <v>0.8</v>
      </c>
      <c r="R104" s="67"/>
      <c r="S104" s="67"/>
      <c r="T104" s="67"/>
      <c r="U104" s="67"/>
      <c r="V104" s="67"/>
      <c r="W104" s="93">
        <v>0.5</v>
      </c>
      <c r="X104" s="67"/>
      <c r="Y104" s="67"/>
      <c r="Z104" s="67"/>
      <c r="AA104" s="67"/>
      <c r="AB104" s="67"/>
      <c r="AC104" s="93">
        <v>0.3</v>
      </c>
      <c r="AD104" s="73" t="s">
        <v>233</v>
      </c>
      <c r="AE104" s="73" t="s">
        <v>233</v>
      </c>
      <c r="AF104" s="67" t="s">
        <v>233</v>
      </c>
      <c r="AG104" s="83" t="s">
        <v>233</v>
      </c>
      <c r="AH104" s="73" t="s">
        <v>208</v>
      </c>
      <c r="AI104" s="190"/>
    </row>
    <row r="105" spans="1:35" s="6" customFormat="1" ht="88.5" customHeight="1" x14ac:dyDescent="0.2">
      <c r="A105" s="66" t="s">
        <v>51</v>
      </c>
      <c r="B105" s="66" t="s">
        <v>169</v>
      </c>
      <c r="C105" s="66" t="s">
        <v>169</v>
      </c>
      <c r="D105" s="66" t="s">
        <v>141</v>
      </c>
      <c r="E105" s="66" t="s">
        <v>154</v>
      </c>
      <c r="F105" s="66" t="s">
        <v>39</v>
      </c>
      <c r="G105" s="66" t="s">
        <v>174</v>
      </c>
      <c r="H105" s="66" t="s">
        <v>133</v>
      </c>
      <c r="I105" s="66" t="s">
        <v>630</v>
      </c>
      <c r="J105" s="67" t="s">
        <v>631</v>
      </c>
      <c r="K105" s="66" t="s">
        <v>632</v>
      </c>
      <c r="L105" s="66" t="s">
        <v>633</v>
      </c>
      <c r="M105" s="67" t="s">
        <v>22</v>
      </c>
      <c r="N105" s="67" t="s">
        <v>211</v>
      </c>
      <c r="O105" s="67" t="s">
        <v>26</v>
      </c>
      <c r="P105" s="67" t="s">
        <v>634</v>
      </c>
      <c r="Q105" s="67" t="s">
        <v>635</v>
      </c>
      <c r="R105" s="67"/>
      <c r="S105" s="67"/>
      <c r="T105" s="67">
        <v>2</v>
      </c>
      <c r="U105" s="67"/>
      <c r="V105" s="67"/>
      <c r="W105" s="67">
        <v>7</v>
      </c>
      <c r="X105" s="67"/>
      <c r="Y105" s="67"/>
      <c r="Z105" s="67">
        <v>3</v>
      </c>
      <c r="AA105" s="67"/>
      <c r="AB105" s="67"/>
      <c r="AC105" s="67">
        <v>4</v>
      </c>
      <c r="AD105" s="73" t="s">
        <v>233</v>
      </c>
      <c r="AE105" s="73" t="s">
        <v>233</v>
      </c>
      <c r="AF105" s="67" t="s">
        <v>233</v>
      </c>
      <c r="AG105" s="83" t="s">
        <v>233</v>
      </c>
      <c r="AH105" s="73" t="s">
        <v>208</v>
      </c>
      <c r="AI105" s="190"/>
    </row>
    <row r="106" spans="1:35" s="6" customFormat="1" ht="88.5" customHeight="1" x14ac:dyDescent="0.2">
      <c r="A106" s="66" t="s">
        <v>52</v>
      </c>
      <c r="B106" s="66" t="s">
        <v>168</v>
      </c>
      <c r="C106" s="66" t="s">
        <v>168</v>
      </c>
      <c r="D106" s="66" t="s">
        <v>144</v>
      </c>
      <c r="E106" s="66" t="s">
        <v>156</v>
      </c>
      <c r="F106" s="66" t="s">
        <v>32</v>
      </c>
      <c r="G106" s="66" t="s">
        <v>174</v>
      </c>
      <c r="H106" s="66" t="s">
        <v>61</v>
      </c>
      <c r="I106" s="66" t="s">
        <v>640</v>
      </c>
      <c r="J106" s="67" t="s">
        <v>641</v>
      </c>
      <c r="K106" s="66" t="s">
        <v>642</v>
      </c>
      <c r="L106" s="66" t="s">
        <v>643</v>
      </c>
      <c r="M106" s="67" t="s">
        <v>22</v>
      </c>
      <c r="N106" s="67" t="s">
        <v>644</v>
      </c>
      <c r="O106" s="67" t="s">
        <v>26</v>
      </c>
      <c r="P106" s="93">
        <v>0.85</v>
      </c>
      <c r="Q106" s="93">
        <v>0.9</v>
      </c>
      <c r="R106" s="93"/>
      <c r="S106" s="93"/>
      <c r="T106" s="93">
        <v>0.2</v>
      </c>
      <c r="U106" s="93"/>
      <c r="V106" s="93"/>
      <c r="W106" s="93">
        <v>0.5</v>
      </c>
      <c r="X106" s="93"/>
      <c r="Y106" s="93"/>
      <c r="Z106" s="93">
        <v>0.7</v>
      </c>
      <c r="AA106" s="93"/>
      <c r="AB106" s="93"/>
      <c r="AC106" s="93">
        <v>0.9</v>
      </c>
      <c r="AD106" s="73" t="s">
        <v>233</v>
      </c>
      <c r="AE106" s="73" t="s">
        <v>233</v>
      </c>
      <c r="AF106" s="67" t="s">
        <v>233</v>
      </c>
      <c r="AG106" s="83" t="s">
        <v>233</v>
      </c>
      <c r="AH106" s="73" t="s">
        <v>208</v>
      </c>
      <c r="AI106" s="190"/>
    </row>
    <row r="107" spans="1:35" s="6" customFormat="1" ht="88.5" customHeight="1" x14ac:dyDescent="0.2">
      <c r="A107" s="66" t="s">
        <v>52</v>
      </c>
      <c r="B107" s="66" t="s">
        <v>168</v>
      </c>
      <c r="C107" s="66" t="s">
        <v>168</v>
      </c>
      <c r="D107" s="66" t="s">
        <v>142</v>
      </c>
      <c r="E107" s="66" t="s">
        <v>158</v>
      </c>
      <c r="F107" s="66" t="s">
        <v>32</v>
      </c>
      <c r="G107" s="66" t="s">
        <v>174</v>
      </c>
      <c r="H107" s="66" t="s">
        <v>61</v>
      </c>
      <c r="I107" s="66" t="s">
        <v>645</v>
      </c>
      <c r="J107" s="67" t="s">
        <v>646</v>
      </c>
      <c r="K107" s="66" t="s">
        <v>647</v>
      </c>
      <c r="L107" s="66" t="s">
        <v>648</v>
      </c>
      <c r="M107" s="67" t="s">
        <v>22</v>
      </c>
      <c r="N107" s="67" t="s">
        <v>238</v>
      </c>
      <c r="O107" s="67" t="s">
        <v>26</v>
      </c>
      <c r="P107" s="67">
        <v>0</v>
      </c>
      <c r="Q107" s="93">
        <v>0.9</v>
      </c>
      <c r="R107" s="93"/>
      <c r="S107" s="93"/>
      <c r="T107" s="93">
        <v>0.2</v>
      </c>
      <c r="U107" s="93"/>
      <c r="V107" s="93"/>
      <c r="W107" s="93">
        <v>0.5</v>
      </c>
      <c r="X107" s="93"/>
      <c r="Y107" s="93"/>
      <c r="Z107" s="93">
        <v>0.7</v>
      </c>
      <c r="AA107" s="93"/>
      <c r="AB107" s="93"/>
      <c r="AC107" s="93">
        <v>0.9</v>
      </c>
      <c r="AD107" s="73" t="s">
        <v>233</v>
      </c>
      <c r="AE107" s="73" t="s">
        <v>233</v>
      </c>
      <c r="AF107" s="67" t="s">
        <v>233</v>
      </c>
      <c r="AG107" s="83" t="s">
        <v>233</v>
      </c>
      <c r="AH107" s="73" t="s">
        <v>208</v>
      </c>
      <c r="AI107" s="190"/>
    </row>
    <row r="108" spans="1:35" s="6" customFormat="1" ht="88.5" customHeight="1" x14ac:dyDescent="0.2">
      <c r="A108" s="66" t="s">
        <v>52</v>
      </c>
      <c r="B108" s="66" t="s">
        <v>168</v>
      </c>
      <c r="C108" s="66" t="s">
        <v>168</v>
      </c>
      <c r="D108" s="66" t="s">
        <v>142</v>
      </c>
      <c r="E108" s="66" t="s">
        <v>158</v>
      </c>
      <c r="F108" s="66" t="s">
        <v>32</v>
      </c>
      <c r="G108" s="66" t="s">
        <v>174</v>
      </c>
      <c r="H108" s="66" t="s">
        <v>61</v>
      </c>
      <c r="I108" s="66" t="s">
        <v>650</v>
      </c>
      <c r="J108" s="67" t="s">
        <v>651</v>
      </c>
      <c r="K108" s="66" t="s">
        <v>652</v>
      </c>
      <c r="L108" s="66" t="s">
        <v>653</v>
      </c>
      <c r="M108" s="67" t="s">
        <v>24</v>
      </c>
      <c r="N108" s="67" t="s">
        <v>238</v>
      </c>
      <c r="O108" s="67" t="s">
        <v>26</v>
      </c>
      <c r="P108" s="67">
        <v>2</v>
      </c>
      <c r="Q108" s="67">
        <v>4</v>
      </c>
      <c r="R108" s="67"/>
      <c r="S108" s="67"/>
      <c r="T108" s="67">
        <v>0</v>
      </c>
      <c r="U108" s="67"/>
      <c r="V108" s="67"/>
      <c r="W108" s="67">
        <v>0</v>
      </c>
      <c r="X108" s="67"/>
      <c r="Y108" s="67"/>
      <c r="Z108" s="67">
        <v>1</v>
      </c>
      <c r="AA108" s="67"/>
      <c r="AB108" s="67"/>
      <c r="AC108" s="67">
        <v>1</v>
      </c>
      <c r="AD108" s="73" t="s">
        <v>233</v>
      </c>
      <c r="AE108" s="73" t="s">
        <v>233</v>
      </c>
      <c r="AF108" s="67" t="s">
        <v>233</v>
      </c>
      <c r="AG108" s="83" t="s">
        <v>233</v>
      </c>
      <c r="AH108" s="73" t="s">
        <v>208</v>
      </c>
      <c r="AI108" s="190"/>
    </row>
    <row r="109" spans="1:35" s="6" customFormat="1" ht="88.5" customHeight="1" x14ac:dyDescent="0.2">
      <c r="A109" s="66" t="s">
        <v>52</v>
      </c>
      <c r="B109" s="66" t="s">
        <v>168</v>
      </c>
      <c r="C109" s="66" t="s">
        <v>168</v>
      </c>
      <c r="D109" s="66" t="s">
        <v>144</v>
      </c>
      <c r="E109" s="66" t="s">
        <v>156</v>
      </c>
      <c r="F109" s="66" t="s">
        <v>32</v>
      </c>
      <c r="G109" s="66" t="s">
        <v>174</v>
      </c>
      <c r="H109" s="66" t="s">
        <v>61</v>
      </c>
      <c r="I109" s="66" t="s">
        <v>655</v>
      </c>
      <c r="J109" s="67" t="s">
        <v>656</v>
      </c>
      <c r="K109" s="66" t="s">
        <v>657</v>
      </c>
      <c r="L109" s="66" t="s">
        <v>658</v>
      </c>
      <c r="M109" s="67" t="s">
        <v>23</v>
      </c>
      <c r="N109" s="67" t="s">
        <v>211</v>
      </c>
      <c r="O109" s="67" t="s">
        <v>26</v>
      </c>
      <c r="P109" s="93">
        <v>0.9</v>
      </c>
      <c r="Q109" s="93">
        <v>0.9</v>
      </c>
      <c r="R109" s="67"/>
      <c r="S109" s="67"/>
      <c r="T109" s="93">
        <v>0.2</v>
      </c>
      <c r="U109" s="93"/>
      <c r="V109" s="93"/>
      <c r="W109" s="93">
        <v>0.4</v>
      </c>
      <c r="X109" s="93"/>
      <c r="Y109" s="93"/>
      <c r="Z109" s="93">
        <v>0.7</v>
      </c>
      <c r="AA109" s="93"/>
      <c r="AB109" s="93"/>
      <c r="AC109" s="93">
        <v>0.9</v>
      </c>
      <c r="AD109" s="73" t="s">
        <v>233</v>
      </c>
      <c r="AE109" s="73" t="s">
        <v>233</v>
      </c>
      <c r="AF109" s="67" t="s">
        <v>233</v>
      </c>
      <c r="AG109" s="83" t="s">
        <v>233</v>
      </c>
      <c r="AH109" s="73" t="s">
        <v>208</v>
      </c>
      <c r="AI109" s="190"/>
    </row>
    <row r="110" spans="1:35" s="6" customFormat="1" ht="88.5" customHeight="1" x14ac:dyDescent="0.2">
      <c r="A110" s="66" t="s">
        <v>52</v>
      </c>
      <c r="B110" s="66" t="s">
        <v>168</v>
      </c>
      <c r="C110" s="66" t="s">
        <v>168</v>
      </c>
      <c r="D110" s="66" t="s">
        <v>143</v>
      </c>
      <c r="E110" s="66" t="s">
        <v>216</v>
      </c>
      <c r="F110" s="66" t="s">
        <v>32</v>
      </c>
      <c r="G110" s="66" t="s">
        <v>174</v>
      </c>
      <c r="H110" s="66" t="s">
        <v>61</v>
      </c>
      <c r="I110" s="66" t="s">
        <v>659</v>
      </c>
      <c r="J110" s="67" t="s">
        <v>660</v>
      </c>
      <c r="K110" s="66" t="s">
        <v>661</v>
      </c>
      <c r="L110" s="66" t="s">
        <v>662</v>
      </c>
      <c r="M110" s="67" t="s">
        <v>23</v>
      </c>
      <c r="N110" s="67" t="s">
        <v>211</v>
      </c>
      <c r="O110" s="67" t="s">
        <v>26</v>
      </c>
      <c r="P110" s="93">
        <v>0.8</v>
      </c>
      <c r="Q110" s="93">
        <v>0.9</v>
      </c>
      <c r="R110" s="67"/>
      <c r="S110" s="67"/>
      <c r="T110" s="93">
        <v>0.2</v>
      </c>
      <c r="U110" s="93"/>
      <c r="V110" s="93"/>
      <c r="W110" s="93">
        <v>0.4</v>
      </c>
      <c r="X110" s="93"/>
      <c r="Y110" s="93"/>
      <c r="Z110" s="93">
        <v>0.7</v>
      </c>
      <c r="AA110" s="93"/>
      <c r="AB110" s="93"/>
      <c r="AC110" s="93">
        <v>0.9</v>
      </c>
      <c r="AD110" s="73" t="s">
        <v>233</v>
      </c>
      <c r="AE110" s="73" t="s">
        <v>233</v>
      </c>
      <c r="AF110" s="67" t="s">
        <v>233</v>
      </c>
      <c r="AG110" s="83" t="s">
        <v>233</v>
      </c>
      <c r="AH110" s="127" t="s">
        <v>208</v>
      </c>
    </row>
    <row r="111" spans="1:35" s="6" customFormat="1" ht="88.5" customHeight="1" x14ac:dyDescent="0.2">
      <c r="A111" s="66" t="s">
        <v>49</v>
      </c>
      <c r="B111" s="66" t="s">
        <v>168</v>
      </c>
      <c r="C111" s="66" t="s">
        <v>168</v>
      </c>
      <c r="D111" s="66" t="s">
        <v>141</v>
      </c>
      <c r="E111" s="66" t="s">
        <v>153</v>
      </c>
      <c r="F111" s="66" t="s">
        <v>32</v>
      </c>
      <c r="G111" s="66" t="s">
        <v>176</v>
      </c>
      <c r="H111" s="66" t="s">
        <v>135</v>
      </c>
      <c r="I111" s="66" t="s">
        <v>663</v>
      </c>
      <c r="J111" s="67" t="s">
        <v>637</v>
      </c>
      <c r="K111" s="66" t="s">
        <v>638</v>
      </c>
      <c r="L111" s="66" t="s">
        <v>639</v>
      </c>
      <c r="M111" s="67" t="s">
        <v>22</v>
      </c>
      <c r="N111" s="67" t="s">
        <v>238</v>
      </c>
      <c r="O111" s="67" t="s">
        <v>26</v>
      </c>
      <c r="P111" s="67">
        <v>21</v>
      </c>
      <c r="Q111" s="67">
        <v>30</v>
      </c>
      <c r="R111" s="67"/>
      <c r="S111" s="67"/>
      <c r="T111" s="67">
        <v>7</v>
      </c>
      <c r="U111" s="67"/>
      <c r="V111" s="67"/>
      <c r="W111" s="67">
        <v>7</v>
      </c>
      <c r="X111" s="67"/>
      <c r="Y111" s="67"/>
      <c r="Z111" s="67">
        <v>8</v>
      </c>
      <c r="AA111" s="67"/>
      <c r="AB111" s="67"/>
      <c r="AC111" s="67">
        <v>8</v>
      </c>
      <c r="AD111" s="73" t="s">
        <v>233</v>
      </c>
      <c r="AE111" s="73" t="s">
        <v>233</v>
      </c>
      <c r="AF111" s="67" t="s">
        <v>233</v>
      </c>
      <c r="AG111" s="83" t="s">
        <v>233</v>
      </c>
      <c r="AH111" s="73" t="s">
        <v>208</v>
      </c>
      <c r="AI111" s="190"/>
    </row>
    <row r="112" spans="1:35" s="6" customFormat="1" ht="88.5" customHeight="1" x14ac:dyDescent="0.2">
      <c r="A112" s="66" t="s">
        <v>52</v>
      </c>
      <c r="B112" s="66" t="s">
        <v>168</v>
      </c>
      <c r="C112" s="66" t="s">
        <v>168</v>
      </c>
      <c r="D112" s="66" t="s">
        <v>141</v>
      </c>
      <c r="E112" s="66" t="s">
        <v>159</v>
      </c>
      <c r="F112" s="66" t="s">
        <v>32</v>
      </c>
      <c r="G112" s="66" t="s">
        <v>174</v>
      </c>
      <c r="H112" s="66" t="s">
        <v>61</v>
      </c>
      <c r="I112" s="66" t="s">
        <v>664</v>
      </c>
      <c r="J112" s="67" t="s">
        <v>665</v>
      </c>
      <c r="K112" s="66" t="s">
        <v>666</v>
      </c>
      <c r="L112" s="66" t="s">
        <v>667</v>
      </c>
      <c r="M112" s="67" t="s">
        <v>22</v>
      </c>
      <c r="N112" s="67" t="s">
        <v>211</v>
      </c>
      <c r="O112" s="67" t="s">
        <v>28</v>
      </c>
      <c r="P112" s="67">
        <v>0</v>
      </c>
      <c r="Q112" s="67" t="s">
        <v>668</v>
      </c>
      <c r="R112" s="93"/>
      <c r="S112" s="93"/>
      <c r="T112" s="93"/>
      <c r="U112" s="93"/>
      <c r="V112" s="93"/>
      <c r="W112" s="93">
        <v>0.5</v>
      </c>
      <c r="X112" s="93"/>
      <c r="Y112" s="93"/>
      <c r="Z112" s="93"/>
      <c r="AA112" s="93"/>
      <c r="AB112" s="93"/>
      <c r="AC112" s="93">
        <v>0.75</v>
      </c>
      <c r="AD112" s="66" t="s">
        <v>188</v>
      </c>
      <c r="AE112" s="66" t="s">
        <v>649</v>
      </c>
      <c r="AF112" s="67" t="s">
        <v>244</v>
      </c>
      <c r="AG112" s="101">
        <v>62756440</v>
      </c>
      <c r="AH112" s="73" t="s">
        <v>208</v>
      </c>
      <c r="AI112" s="190"/>
    </row>
    <row r="113" spans="1:35" s="6" customFormat="1" ht="88.5" customHeight="1" x14ac:dyDescent="0.2">
      <c r="A113" s="66" t="s">
        <v>52</v>
      </c>
      <c r="B113" s="66" t="s">
        <v>168</v>
      </c>
      <c r="C113" s="66" t="s">
        <v>168</v>
      </c>
      <c r="D113" s="66" t="s">
        <v>141</v>
      </c>
      <c r="E113" s="66" t="s">
        <v>159</v>
      </c>
      <c r="F113" s="66" t="s">
        <v>32</v>
      </c>
      <c r="G113" s="66" t="s">
        <v>174</v>
      </c>
      <c r="H113" s="66" t="s">
        <v>61</v>
      </c>
      <c r="I113" s="66" t="s">
        <v>669</v>
      </c>
      <c r="J113" s="67" t="s">
        <v>670</v>
      </c>
      <c r="K113" s="66" t="s">
        <v>671</v>
      </c>
      <c r="L113" s="66" t="s">
        <v>672</v>
      </c>
      <c r="M113" s="67" t="s">
        <v>22</v>
      </c>
      <c r="N113" s="67" t="s">
        <v>211</v>
      </c>
      <c r="O113" s="67" t="s">
        <v>28</v>
      </c>
      <c r="P113" s="67">
        <v>0</v>
      </c>
      <c r="Q113" s="67">
        <v>0.7</v>
      </c>
      <c r="R113" s="93"/>
      <c r="S113" s="93"/>
      <c r="T113" s="93"/>
      <c r="U113" s="93"/>
      <c r="V113" s="93"/>
      <c r="W113" s="93">
        <v>0.5</v>
      </c>
      <c r="X113" s="93"/>
      <c r="Y113" s="93"/>
      <c r="Z113" s="93"/>
      <c r="AA113" s="93"/>
      <c r="AB113" s="93"/>
      <c r="AC113" s="93">
        <v>0.7</v>
      </c>
      <c r="AD113" s="66" t="s">
        <v>188</v>
      </c>
      <c r="AE113" s="66" t="s">
        <v>654</v>
      </c>
      <c r="AF113" s="67" t="s">
        <v>244</v>
      </c>
      <c r="AG113" s="67">
        <v>80095552</v>
      </c>
      <c r="AH113" s="73" t="s">
        <v>208</v>
      </c>
      <c r="AI113" s="190"/>
    </row>
    <row r="114" spans="1:35" s="6" customFormat="1" ht="88.5" customHeight="1" thickBot="1" x14ac:dyDescent="0.25">
      <c r="A114" s="119" t="s">
        <v>52</v>
      </c>
      <c r="B114" s="72" t="s">
        <v>168</v>
      </c>
      <c r="C114" s="72" t="s">
        <v>168</v>
      </c>
      <c r="D114" s="72" t="s">
        <v>144</v>
      </c>
      <c r="E114" s="119" t="s">
        <v>156</v>
      </c>
      <c r="F114" s="119" t="s">
        <v>39</v>
      </c>
      <c r="G114" s="72" t="s">
        <v>174</v>
      </c>
      <c r="H114" s="119" t="s">
        <v>61</v>
      </c>
      <c r="I114" s="119" t="s">
        <v>673</v>
      </c>
      <c r="J114" s="153" t="s">
        <v>674</v>
      </c>
      <c r="K114" s="72" t="s">
        <v>675</v>
      </c>
      <c r="L114" s="154"/>
      <c r="M114" s="153"/>
      <c r="N114" s="140"/>
      <c r="O114" s="140"/>
      <c r="P114" s="140"/>
      <c r="Q114" s="141"/>
      <c r="R114" s="140"/>
      <c r="S114" s="141"/>
      <c r="T114" s="140"/>
      <c r="U114" s="141"/>
      <c r="V114" s="141"/>
      <c r="W114" s="140"/>
      <c r="X114" s="140"/>
      <c r="Y114" s="140"/>
      <c r="Z114" s="140"/>
      <c r="AA114" s="140"/>
      <c r="AB114" s="140"/>
      <c r="AC114" s="141"/>
      <c r="AD114" s="73" t="s">
        <v>233</v>
      </c>
      <c r="AE114" s="73" t="s">
        <v>233</v>
      </c>
      <c r="AF114" s="67" t="s">
        <v>233</v>
      </c>
      <c r="AG114" s="83" t="s">
        <v>233</v>
      </c>
      <c r="AH114" s="195" t="s">
        <v>208</v>
      </c>
    </row>
    <row r="115" spans="1:35" s="6" customFormat="1" ht="88.5" customHeight="1" thickTop="1" x14ac:dyDescent="0.2">
      <c r="A115" s="65" t="s">
        <v>49</v>
      </c>
      <c r="B115" s="123" t="s">
        <v>168</v>
      </c>
      <c r="C115" s="123" t="s">
        <v>168</v>
      </c>
      <c r="D115" s="123" t="s">
        <v>141</v>
      </c>
      <c r="E115" s="65" t="s">
        <v>155</v>
      </c>
      <c r="F115" s="65" t="s">
        <v>39</v>
      </c>
      <c r="G115" s="123" t="s">
        <v>174</v>
      </c>
      <c r="H115" s="65" t="s">
        <v>129</v>
      </c>
      <c r="I115" s="156" t="s">
        <v>676</v>
      </c>
      <c r="J115" s="69" t="s">
        <v>677</v>
      </c>
      <c r="K115" s="155" t="s">
        <v>678</v>
      </c>
      <c r="L115" s="125" t="s">
        <v>679</v>
      </c>
      <c r="M115" s="69" t="s">
        <v>22</v>
      </c>
      <c r="N115" s="117" t="s">
        <v>211</v>
      </c>
      <c r="O115" s="117" t="s">
        <v>26</v>
      </c>
      <c r="P115" s="135">
        <v>21367</v>
      </c>
      <c r="Q115" s="120" t="s">
        <v>680</v>
      </c>
      <c r="R115" s="117"/>
      <c r="S115" s="69"/>
      <c r="T115" s="122">
        <v>1</v>
      </c>
      <c r="U115" s="69"/>
      <c r="V115" s="69"/>
      <c r="W115" s="122">
        <v>1</v>
      </c>
      <c r="X115" s="117"/>
      <c r="Y115" s="117"/>
      <c r="Z115" s="122">
        <v>1</v>
      </c>
      <c r="AA115" s="117"/>
      <c r="AB115" s="117"/>
      <c r="AC115" s="120">
        <v>1</v>
      </c>
      <c r="AD115" s="123" t="s">
        <v>193</v>
      </c>
      <c r="AE115" s="123" t="s">
        <v>681</v>
      </c>
      <c r="AF115" s="117" t="s">
        <v>682</v>
      </c>
      <c r="AG115" s="152">
        <v>429704000</v>
      </c>
      <c r="AH115" s="194" t="s">
        <v>207</v>
      </c>
      <c r="AI115" s="190"/>
    </row>
    <row r="116" spans="1:35" s="6" customFormat="1" ht="88.5" customHeight="1" x14ac:dyDescent="0.2">
      <c r="A116" s="66" t="s">
        <v>49</v>
      </c>
      <c r="B116" s="66" t="s">
        <v>168</v>
      </c>
      <c r="C116" s="66" t="s">
        <v>168</v>
      </c>
      <c r="D116" s="66" t="s">
        <v>141</v>
      </c>
      <c r="E116" s="66" t="s">
        <v>155</v>
      </c>
      <c r="F116" s="66" t="s">
        <v>39</v>
      </c>
      <c r="G116" s="66" t="s">
        <v>174</v>
      </c>
      <c r="H116" s="66" t="s">
        <v>129</v>
      </c>
      <c r="I116" s="86" t="s">
        <v>683</v>
      </c>
      <c r="J116" s="67" t="s">
        <v>684</v>
      </c>
      <c r="K116" s="86" t="s">
        <v>685</v>
      </c>
      <c r="L116" s="82" t="s">
        <v>686</v>
      </c>
      <c r="M116" s="67" t="s">
        <v>22</v>
      </c>
      <c r="N116" s="67" t="s">
        <v>211</v>
      </c>
      <c r="O116" s="67" t="s">
        <v>26</v>
      </c>
      <c r="P116" s="67">
        <v>60636</v>
      </c>
      <c r="Q116" s="68" t="s">
        <v>680</v>
      </c>
      <c r="R116" s="67"/>
      <c r="S116" s="67"/>
      <c r="T116" s="68">
        <v>1</v>
      </c>
      <c r="U116" s="67"/>
      <c r="V116" s="67"/>
      <c r="W116" s="68">
        <v>1</v>
      </c>
      <c r="X116" s="67"/>
      <c r="Y116" s="67"/>
      <c r="Z116" s="68">
        <v>1</v>
      </c>
      <c r="AA116" s="67"/>
      <c r="AB116" s="67"/>
      <c r="AC116" s="68">
        <v>1</v>
      </c>
      <c r="AD116" s="67" t="s">
        <v>233</v>
      </c>
      <c r="AE116" s="67" t="s">
        <v>233</v>
      </c>
      <c r="AF116" s="67" t="s">
        <v>233</v>
      </c>
      <c r="AG116" s="104" t="s">
        <v>233</v>
      </c>
      <c r="AH116" s="73" t="s">
        <v>207</v>
      </c>
      <c r="AI116" s="190"/>
    </row>
    <row r="117" spans="1:35" s="6" customFormat="1" ht="88.5" customHeight="1" x14ac:dyDescent="0.2">
      <c r="A117" s="66" t="s">
        <v>49</v>
      </c>
      <c r="B117" s="66" t="s">
        <v>168</v>
      </c>
      <c r="C117" s="66" t="s">
        <v>168</v>
      </c>
      <c r="D117" s="66" t="s">
        <v>141</v>
      </c>
      <c r="E117" s="66" t="s">
        <v>155</v>
      </c>
      <c r="F117" s="66" t="s">
        <v>39</v>
      </c>
      <c r="G117" s="66" t="s">
        <v>173</v>
      </c>
      <c r="H117" s="66" t="s">
        <v>72</v>
      </c>
      <c r="I117" s="86" t="s">
        <v>687</v>
      </c>
      <c r="J117" s="105" t="s">
        <v>688</v>
      </c>
      <c r="K117" s="66" t="s">
        <v>689</v>
      </c>
      <c r="L117" s="86" t="s">
        <v>690</v>
      </c>
      <c r="M117" s="67" t="s">
        <v>22</v>
      </c>
      <c r="N117" s="67" t="s">
        <v>455</v>
      </c>
      <c r="O117" s="67" t="s">
        <v>28</v>
      </c>
      <c r="P117" s="67" t="s">
        <v>691</v>
      </c>
      <c r="Q117" s="68" t="s">
        <v>692</v>
      </c>
      <c r="R117" s="67"/>
      <c r="S117" s="67"/>
      <c r="T117" s="68"/>
      <c r="U117" s="67"/>
      <c r="V117" s="67"/>
      <c r="W117" s="68">
        <v>0.8</v>
      </c>
      <c r="X117" s="67"/>
      <c r="Y117" s="67"/>
      <c r="Z117" s="68"/>
      <c r="AA117" s="67"/>
      <c r="AB117" s="67"/>
      <c r="AC117" s="68">
        <v>0.8</v>
      </c>
      <c r="AD117" s="67" t="s">
        <v>233</v>
      </c>
      <c r="AE117" s="67" t="s">
        <v>233</v>
      </c>
      <c r="AF117" s="67" t="s">
        <v>233</v>
      </c>
      <c r="AG117" s="104" t="s">
        <v>233</v>
      </c>
      <c r="AH117" s="127" t="s">
        <v>207</v>
      </c>
    </row>
    <row r="118" spans="1:35" s="6" customFormat="1" ht="88.5" customHeight="1" x14ac:dyDescent="0.2">
      <c r="A118" s="66" t="s">
        <v>49</v>
      </c>
      <c r="B118" s="66" t="s">
        <v>168</v>
      </c>
      <c r="C118" s="66" t="s">
        <v>168</v>
      </c>
      <c r="D118" s="66" t="s">
        <v>141</v>
      </c>
      <c r="E118" s="66" t="s">
        <v>155</v>
      </c>
      <c r="F118" s="66" t="s">
        <v>39</v>
      </c>
      <c r="G118" s="66" t="s">
        <v>173</v>
      </c>
      <c r="H118" s="66" t="s">
        <v>72</v>
      </c>
      <c r="I118" s="86" t="s">
        <v>693</v>
      </c>
      <c r="J118" s="105" t="s">
        <v>694</v>
      </c>
      <c r="K118" s="66" t="s">
        <v>695</v>
      </c>
      <c r="L118" s="86" t="s">
        <v>696</v>
      </c>
      <c r="M118" s="67" t="s">
        <v>22</v>
      </c>
      <c r="N118" s="67" t="s">
        <v>455</v>
      </c>
      <c r="O118" s="67" t="s">
        <v>28</v>
      </c>
      <c r="P118" s="67" t="s">
        <v>697</v>
      </c>
      <c r="Q118" s="68" t="s">
        <v>680</v>
      </c>
      <c r="R118" s="67"/>
      <c r="S118" s="67"/>
      <c r="T118" s="68"/>
      <c r="U118" s="67"/>
      <c r="V118" s="67"/>
      <c r="W118" s="68">
        <v>1</v>
      </c>
      <c r="X118" s="67"/>
      <c r="Y118" s="67"/>
      <c r="Z118" s="68"/>
      <c r="AA118" s="67"/>
      <c r="AB118" s="67"/>
      <c r="AC118" s="68">
        <v>1</v>
      </c>
      <c r="AD118" s="67" t="s">
        <v>233</v>
      </c>
      <c r="AE118" s="67" t="s">
        <v>233</v>
      </c>
      <c r="AF118" s="67" t="s">
        <v>233</v>
      </c>
      <c r="AG118" s="104" t="s">
        <v>233</v>
      </c>
      <c r="AH118" s="73" t="s">
        <v>207</v>
      </c>
      <c r="AI118" s="190"/>
    </row>
    <row r="119" spans="1:35" s="6" customFormat="1" ht="88.5" customHeight="1" x14ac:dyDescent="0.2">
      <c r="A119" s="66" t="s">
        <v>49</v>
      </c>
      <c r="B119" s="66" t="s">
        <v>168</v>
      </c>
      <c r="C119" s="66" t="s">
        <v>168</v>
      </c>
      <c r="D119" s="66" t="s">
        <v>141</v>
      </c>
      <c r="E119" s="66" t="s">
        <v>155</v>
      </c>
      <c r="F119" s="66" t="s">
        <v>39</v>
      </c>
      <c r="G119" s="66" t="s">
        <v>174</v>
      </c>
      <c r="H119" s="66" t="s">
        <v>100</v>
      </c>
      <c r="I119" s="86" t="s">
        <v>698</v>
      </c>
      <c r="J119" s="105" t="s">
        <v>699</v>
      </c>
      <c r="K119" s="66" t="s">
        <v>700</v>
      </c>
      <c r="L119" s="86" t="s">
        <v>701</v>
      </c>
      <c r="M119" s="67" t="s">
        <v>22</v>
      </c>
      <c r="N119" s="67" t="s">
        <v>455</v>
      </c>
      <c r="O119" s="67" t="s">
        <v>28</v>
      </c>
      <c r="P119" s="67" t="s">
        <v>702</v>
      </c>
      <c r="Q119" s="68" t="s">
        <v>692</v>
      </c>
      <c r="R119" s="67"/>
      <c r="S119" s="67"/>
      <c r="T119" s="68"/>
      <c r="U119" s="67"/>
      <c r="V119" s="67"/>
      <c r="W119" s="68">
        <v>0.8</v>
      </c>
      <c r="X119" s="67"/>
      <c r="Y119" s="67"/>
      <c r="Z119" s="68"/>
      <c r="AA119" s="67"/>
      <c r="AB119" s="67"/>
      <c r="AC119" s="68">
        <v>0.8</v>
      </c>
      <c r="AD119" s="66" t="s">
        <v>193</v>
      </c>
      <c r="AE119" s="66" t="s">
        <v>703</v>
      </c>
      <c r="AF119" s="67" t="s">
        <v>682</v>
      </c>
      <c r="AG119" s="87">
        <v>181896000</v>
      </c>
      <c r="AH119" s="73" t="s">
        <v>207</v>
      </c>
      <c r="AI119" s="190"/>
    </row>
    <row r="120" spans="1:35" s="6" customFormat="1" ht="88.5" customHeight="1" x14ac:dyDescent="0.2">
      <c r="A120" s="66" t="s">
        <v>49</v>
      </c>
      <c r="B120" s="66" t="s">
        <v>168</v>
      </c>
      <c r="C120" s="66" t="s">
        <v>168</v>
      </c>
      <c r="D120" s="66" t="s">
        <v>141</v>
      </c>
      <c r="E120" s="66" t="s">
        <v>155</v>
      </c>
      <c r="F120" s="66" t="s">
        <v>39</v>
      </c>
      <c r="G120" s="66" t="s">
        <v>174</v>
      </c>
      <c r="H120" s="66" t="s">
        <v>88</v>
      </c>
      <c r="I120" s="86" t="s">
        <v>704</v>
      </c>
      <c r="J120" s="67" t="s">
        <v>705</v>
      </c>
      <c r="K120" s="86" t="s">
        <v>706</v>
      </c>
      <c r="L120" s="82" t="s">
        <v>707</v>
      </c>
      <c r="M120" s="67" t="s">
        <v>22</v>
      </c>
      <c r="N120" s="67" t="s">
        <v>211</v>
      </c>
      <c r="O120" s="67" t="s">
        <v>26</v>
      </c>
      <c r="P120" s="67" t="s">
        <v>708</v>
      </c>
      <c r="Q120" s="68" t="s">
        <v>709</v>
      </c>
      <c r="R120" s="67"/>
      <c r="S120" s="67"/>
      <c r="T120" s="68">
        <v>0.7</v>
      </c>
      <c r="U120" s="68"/>
      <c r="V120" s="67"/>
      <c r="W120" s="68">
        <v>0.7</v>
      </c>
      <c r="X120" s="67"/>
      <c r="Y120" s="68"/>
      <c r="Z120" s="68">
        <v>0.7</v>
      </c>
      <c r="AA120" s="67"/>
      <c r="AB120" s="67"/>
      <c r="AC120" s="68">
        <v>0.7</v>
      </c>
      <c r="AD120" s="66" t="s">
        <v>193</v>
      </c>
      <c r="AE120" s="66" t="s">
        <v>710</v>
      </c>
      <c r="AF120" s="67" t="s">
        <v>682</v>
      </c>
      <c r="AG120" s="87">
        <v>189576000</v>
      </c>
      <c r="AH120" s="127" t="s">
        <v>207</v>
      </c>
    </row>
    <row r="121" spans="1:35" s="6" customFormat="1" ht="88.5" customHeight="1" x14ac:dyDescent="0.2">
      <c r="A121" s="66" t="s">
        <v>49</v>
      </c>
      <c r="B121" s="66" t="s">
        <v>168</v>
      </c>
      <c r="C121" s="66" t="s">
        <v>168</v>
      </c>
      <c r="D121" s="66" t="s">
        <v>141</v>
      </c>
      <c r="E121" s="66" t="s">
        <v>155</v>
      </c>
      <c r="F121" s="66" t="s">
        <v>39</v>
      </c>
      <c r="G121" s="66" t="s">
        <v>176</v>
      </c>
      <c r="H121" s="66" t="s">
        <v>88</v>
      </c>
      <c r="I121" s="86" t="s">
        <v>711</v>
      </c>
      <c r="J121" s="67" t="s">
        <v>712</v>
      </c>
      <c r="K121" s="86" t="s">
        <v>713</v>
      </c>
      <c r="L121" s="82" t="s">
        <v>714</v>
      </c>
      <c r="M121" s="67" t="s">
        <v>23</v>
      </c>
      <c r="N121" s="67" t="s">
        <v>238</v>
      </c>
      <c r="O121" s="67" t="s">
        <v>26</v>
      </c>
      <c r="P121" s="67">
        <v>4</v>
      </c>
      <c r="Q121" s="67">
        <v>4</v>
      </c>
      <c r="R121" s="67"/>
      <c r="S121" s="67"/>
      <c r="T121" s="67">
        <v>1</v>
      </c>
      <c r="U121" s="67"/>
      <c r="V121" s="67"/>
      <c r="W121" s="67">
        <v>1</v>
      </c>
      <c r="X121" s="67"/>
      <c r="Y121" s="67"/>
      <c r="Z121" s="67">
        <v>1</v>
      </c>
      <c r="AA121" s="67"/>
      <c r="AB121" s="67"/>
      <c r="AC121" s="67">
        <v>1</v>
      </c>
      <c r="AD121" s="67" t="s">
        <v>233</v>
      </c>
      <c r="AE121" s="67" t="s">
        <v>233</v>
      </c>
      <c r="AF121" s="67" t="s">
        <v>233</v>
      </c>
      <c r="AG121" s="104" t="s">
        <v>233</v>
      </c>
      <c r="AH121" s="127" t="s">
        <v>207</v>
      </c>
    </row>
    <row r="122" spans="1:35" s="6" customFormat="1" ht="88.5" customHeight="1" x14ac:dyDescent="0.2">
      <c r="A122" s="66" t="s">
        <v>49</v>
      </c>
      <c r="B122" s="66" t="s">
        <v>168</v>
      </c>
      <c r="C122" s="66" t="s">
        <v>168</v>
      </c>
      <c r="D122" s="66" t="s">
        <v>141</v>
      </c>
      <c r="E122" s="66" t="s">
        <v>155</v>
      </c>
      <c r="F122" s="66" t="s">
        <v>39</v>
      </c>
      <c r="G122" s="66" t="s">
        <v>174</v>
      </c>
      <c r="H122" s="66" t="s">
        <v>86</v>
      </c>
      <c r="I122" s="82" t="s">
        <v>715</v>
      </c>
      <c r="J122" s="67" t="s">
        <v>716</v>
      </c>
      <c r="K122" s="86" t="s">
        <v>717</v>
      </c>
      <c r="L122" s="66" t="s">
        <v>718</v>
      </c>
      <c r="M122" s="67" t="s">
        <v>22</v>
      </c>
      <c r="N122" s="67" t="s">
        <v>211</v>
      </c>
      <c r="O122" s="67" t="s">
        <v>26</v>
      </c>
      <c r="P122" s="67" t="s">
        <v>719</v>
      </c>
      <c r="Q122" s="68" t="s">
        <v>680</v>
      </c>
      <c r="R122" s="67"/>
      <c r="S122" s="67"/>
      <c r="T122" s="68">
        <v>1</v>
      </c>
      <c r="U122" s="67"/>
      <c r="V122" s="67"/>
      <c r="W122" s="68">
        <v>1</v>
      </c>
      <c r="X122" s="67"/>
      <c r="Y122" s="67"/>
      <c r="Z122" s="68">
        <v>1</v>
      </c>
      <c r="AA122" s="67"/>
      <c r="AB122" s="67"/>
      <c r="AC122" s="68">
        <v>1</v>
      </c>
      <c r="AD122" s="66" t="s">
        <v>193</v>
      </c>
      <c r="AE122" s="66" t="s">
        <v>720</v>
      </c>
      <c r="AF122" s="67" t="s">
        <v>682</v>
      </c>
      <c r="AG122" s="87">
        <v>432964000</v>
      </c>
      <c r="AH122" s="127" t="s">
        <v>207</v>
      </c>
    </row>
    <row r="123" spans="1:35" s="6" customFormat="1" ht="88.5" customHeight="1" x14ac:dyDescent="0.2">
      <c r="A123" s="66" t="s">
        <v>49</v>
      </c>
      <c r="B123" s="66" t="s">
        <v>168</v>
      </c>
      <c r="C123" s="66" t="s">
        <v>168</v>
      </c>
      <c r="D123" s="66" t="s">
        <v>141</v>
      </c>
      <c r="E123" s="66" t="s">
        <v>155</v>
      </c>
      <c r="F123" s="66" t="s">
        <v>39</v>
      </c>
      <c r="G123" s="66" t="s">
        <v>176</v>
      </c>
      <c r="H123" s="66" t="s">
        <v>86</v>
      </c>
      <c r="I123" s="86" t="s">
        <v>721</v>
      </c>
      <c r="J123" s="67" t="s">
        <v>722</v>
      </c>
      <c r="K123" s="86" t="s">
        <v>723</v>
      </c>
      <c r="L123" s="86" t="s">
        <v>724</v>
      </c>
      <c r="M123" s="67" t="s">
        <v>22</v>
      </c>
      <c r="N123" s="67" t="s">
        <v>211</v>
      </c>
      <c r="O123" s="67" t="s">
        <v>26</v>
      </c>
      <c r="P123" s="67" t="s">
        <v>725</v>
      </c>
      <c r="Q123" s="68" t="s">
        <v>680</v>
      </c>
      <c r="R123" s="67"/>
      <c r="S123" s="67"/>
      <c r="T123" s="68">
        <v>1</v>
      </c>
      <c r="U123" s="67"/>
      <c r="V123" s="67"/>
      <c r="W123" s="68">
        <v>1</v>
      </c>
      <c r="X123" s="67"/>
      <c r="Y123" s="67"/>
      <c r="Z123" s="68">
        <v>1</v>
      </c>
      <c r="AA123" s="67"/>
      <c r="AB123" s="67"/>
      <c r="AC123" s="68">
        <v>1</v>
      </c>
      <c r="AD123" s="66" t="s">
        <v>193</v>
      </c>
      <c r="AE123" s="66" t="s">
        <v>721</v>
      </c>
      <c r="AF123" s="67" t="s">
        <v>682</v>
      </c>
      <c r="AG123" s="106">
        <v>96162000</v>
      </c>
      <c r="AH123" s="73" t="s">
        <v>207</v>
      </c>
      <c r="AI123" s="190"/>
    </row>
    <row r="124" spans="1:35" s="6" customFormat="1" ht="88.5" customHeight="1" x14ac:dyDescent="0.2">
      <c r="A124" s="66" t="s">
        <v>49</v>
      </c>
      <c r="B124" s="66" t="s">
        <v>168</v>
      </c>
      <c r="C124" s="66" t="s">
        <v>168</v>
      </c>
      <c r="D124" s="66" t="s">
        <v>141</v>
      </c>
      <c r="E124" s="66" t="s">
        <v>155</v>
      </c>
      <c r="F124" s="66" t="s">
        <v>39</v>
      </c>
      <c r="G124" s="66" t="s">
        <v>174</v>
      </c>
      <c r="H124" s="66" t="s">
        <v>86</v>
      </c>
      <c r="I124" s="86" t="s">
        <v>726</v>
      </c>
      <c r="J124" s="67" t="s">
        <v>727</v>
      </c>
      <c r="K124" s="86" t="s">
        <v>728</v>
      </c>
      <c r="L124" s="86" t="s">
        <v>729</v>
      </c>
      <c r="M124" s="67" t="s">
        <v>24</v>
      </c>
      <c r="N124" s="67" t="s">
        <v>211</v>
      </c>
      <c r="O124" s="67" t="s">
        <v>28</v>
      </c>
      <c r="P124" s="93">
        <v>0.77</v>
      </c>
      <c r="Q124" s="68" t="s">
        <v>730</v>
      </c>
      <c r="R124" s="67"/>
      <c r="S124" s="67"/>
      <c r="T124" s="68"/>
      <c r="U124" s="67"/>
      <c r="V124" s="67"/>
      <c r="W124" s="68">
        <v>0.5</v>
      </c>
      <c r="X124" s="67"/>
      <c r="Y124" s="67"/>
      <c r="Z124" s="68"/>
      <c r="AA124" s="67"/>
      <c r="AB124" s="67"/>
      <c r="AC124" s="68">
        <v>0.5</v>
      </c>
      <c r="AD124" s="66" t="s">
        <v>193</v>
      </c>
      <c r="AE124" s="66" t="s">
        <v>731</v>
      </c>
      <c r="AF124" s="67" t="s">
        <v>682</v>
      </c>
      <c r="AG124" s="87">
        <v>234402000</v>
      </c>
      <c r="AH124" s="73" t="s">
        <v>207</v>
      </c>
      <c r="AI124" s="190"/>
    </row>
    <row r="125" spans="1:35" s="6" customFormat="1" ht="88.5" customHeight="1" thickBot="1" x14ac:dyDescent="0.25">
      <c r="A125" s="72" t="s">
        <v>49</v>
      </c>
      <c r="B125" s="72" t="s">
        <v>168</v>
      </c>
      <c r="C125" s="72" t="s">
        <v>168</v>
      </c>
      <c r="D125" s="72" t="s">
        <v>141</v>
      </c>
      <c r="E125" s="119" t="s">
        <v>155</v>
      </c>
      <c r="F125" s="72" t="s">
        <v>39</v>
      </c>
      <c r="G125" s="119" t="s">
        <v>176</v>
      </c>
      <c r="H125" s="72" t="s">
        <v>86</v>
      </c>
      <c r="I125" s="119" t="s">
        <v>732</v>
      </c>
      <c r="J125" s="71" t="s">
        <v>733</v>
      </c>
      <c r="K125" s="119" t="s">
        <v>734</v>
      </c>
      <c r="L125" s="119" t="s">
        <v>735</v>
      </c>
      <c r="M125" s="121" t="s">
        <v>22</v>
      </c>
      <c r="N125" s="121" t="s">
        <v>238</v>
      </c>
      <c r="O125" s="71" t="s">
        <v>26</v>
      </c>
      <c r="P125" s="121">
        <v>5</v>
      </c>
      <c r="Q125" s="71">
        <v>7</v>
      </c>
      <c r="R125" s="71">
        <v>1</v>
      </c>
      <c r="S125" s="71"/>
      <c r="T125" s="121"/>
      <c r="U125" s="71"/>
      <c r="V125" s="71"/>
      <c r="W125" s="71">
        <v>2</v>
      </c>
      <c r="X125" s="71">
        <v>1</v>
      </c>
      <c r="Y125" s="71"/>
      <c r="Z125" s="121"/>
      <c r="AA125" s="121"/>
      <c r="AB125" s="71"/>
      <c r="AC125" s="71">
        <v>3</v>
      </c>
      <c r="AD125" s="72" t="s">
        <v>193</v>
      </c>
      <c r="AE125" s="72" t="s">
        <v>736</v>
      </c>
      <c r="AF125" s="71" t="s">
        <v>682</v>
      </c>
      <c r="AG125" s="157">
        <v>56320000</v>
      </c>
      <c r="AH125" s="192" t="s">
        <v>207</v>
      </c>
      <c r="AI125" s="190"/>
    </row>
    <row r="126" spans="1:35" s="6" customFormat="1" ht="88.5" customHeight="1" thickTop="1" x14ac:dyDescent="0.2">
      <c r="A126" s="123" t="s">
        <v>52</v>
      </c>
      <c r="B126" s="123" t="s">
        <v>168</v>
      </c>
      <c r="C126" s="123" t="s">
        <v>168</v>
      </c>
      <c r="D126" s="123" t="s">
        <v>141</v>
      </c>
      <c r="E126" s="65" t="s">
        <v>227</v>
      </c>
      <c r="F126" s="123" t="s">
        <v>737</v>
      </c>
      <c r="G126" s="65" t="s">
        <v>173</v>
      </c>
      <c r="H126" s="123" t="s">
        <v>74</v>
      </c>
      <c r="I126" s="65" t="s">
        <v>738</v>
      </c>
      <c r="J126" s="117" t="s">
        <v>739</v>
      </c>
      <c r="K126" s="65" t="s">
        <v>740</v>
      </c>
      <c r="L126" s="65" t="s">
        <v>741</v>
      </c>
      <c r="M126" s="69" t="s">
        <v>22</v>
      </c>
      <c r="N126" s="69" t="s">
        <v>211</v>
      </c>
      <c r="O126" s="117" t="s">
        <v>28</v>
      </c>
      <c r="P126" s="120">
        <v>1</v>
      </c>
      <c r="Q126" s="122" t="s">
        <v>537</v>
      </c>
      <c r="R126" s="117"/>
      <c r="S126" s="117"/>
      <c r="T126" s="120"/>
      <c r="U126" s="117"/>
      <c r="V126" s="117"/>
      <c r="W126" s="122">
        <v>1</v>
      </c>
      <c r="X126" s="117"/>
      <c r="Y126" s="117"/>
      <c r="Z126" s="120"/>
      <c r="AA126" s="69"/>
      <c r="AB126" s="117"/>
      <c r="AC126" s="122">
        <v>1</v>
      </c>
      <c r="AD126" s="117" t="s">
        <v>233</v>
      </c>
      <c r="AE126" s="117" t="s">
        <v>233</v>
      </c>
      <c r="AF126" s="117" t="s">
        <v>233</v>
      </c>
      <c r="AG126" s="69" t="s">
        <v>233</v>
      </c>
      <c r="AH126" s="193" t="s">
        <v>203</v>
      </c>
      <c r="AI126" s="190"/>
    </row>
    <row r="127" spans="1:35" s="6" customFormat="1" ht="88.5" customHeight="1" x14ac:dyDescent="0.2">
      <c r="A127" s="66" t="s">
        <v>52</v>
      </c>
      <c r="B127" s="66" t="s">
        <v>168</v>
      </c>
      <c r="C127" s="66" t="s">
        <v>168</v>
      </c>
      <c r="D127" s="66" t="s">
        <v>141</v>
      </c>
      <c r="E127" s="66" t="s">
        <v>227</v>
      </c>
      <c r="F127" s="66" t="s">
        <v>742</v>
      </c>
      <c r="G127" s="66" t="s">
        <v>173</v>
      </c>
      <c r="H127" s="66" t="s">
        <v>68</v>
      </c>
      <c r="I127" s="66" t="s">
        <v>743</v>
      </c>
      <c r="J127" s="67" t="s">
        <v>744</v>
      </c>
      <c r="K127" s="66" t="s">
        <v>745</v>
      </c>
      <c r="L127" s="66" t="s">
        <v>746</v>
      </c>
      <c r="M127" s="67" t="s">
        <v>22</v>
      </c>
      <c r="N127" s="67" t="s">
        <v>275</v>
      </c>
      <c r="O127" s="67" t="s">
        <v>26</v>
      </c>
      <c r="P127" s="67">
        <v>4</v>
      </c>
      <c r="Q127" s="67">
        <v>12</v>
      </c>
      <c r="R127" s="67">
        <v>1</v>
      </c>
      <c r="S127" s="67"/>
      <c r="T127" s="67"/>
      <c r="U127" s="67">
        <v>1</v>
      </c>
      <c r="V127" s="67"/>
      <c r="W127" s="67"/>
      <c r="X127" s="67">
        <v>1</v>
      </c>
      <c r="Y127" s="67"/>
      <c r="Z127" s="68"/>
      <c r="AA127" s="67">
        <v>1</v>
      </c>
      <c r="AB127" s="68"/>
      <c r="AC127" s="68"/>
      <c r="AD127" s="66" t="s">
        <v>188</v>
      </c>
      <c r="AE127" s="112" t="s">
        <v>276</v>
      </c>
      <c r="AF127" s="67" t="s">
        <v>244</v>
      </c>
      <c r="AG127" s="95">
        <v>220000000</v>
      </c>
      <c r="AH127" s="73" t="s">
        <v>203</v>
      </c>
      <c r="AI127" s="190"/>
    </row>
    <row r="128" spans="1:35" s="6" customFormat="1" ht="88.5" customHeight="1" x14ac:dyDescent="0.2">
      <c r="A128" s="66" t="s">
        <v>52</v>
      </c>
      <c r="B128" s="66" t="s">
        <v>168</v>
      </c>
      <c r="C128" s="66" t="s">
        <v>168</v>
      </c>
      <c r="D128" s="66" t="s">
        <v>141</v>
      </c>
      <c r="E128" s="66" t="s">
        <v>227</v>
      </c>
      <c r="F128" s="66" t="s">
        <v>747</v>
      </c>
      <c r="G128" s="66" t="s">
        <v>173</v>
      </c>
      <c r="H128" s="66" t="s">
        <v>68</v>
      </c>
      <c r="I128" s="66" t="s">
        <v>271</v>
      </c>
      <c r="J128" s="67" t="s">
        <v>744</v>
      </c>
      <c r="K128" s="66" t="s">
        <v>748</v>
      </c>
      <c r="L128" s="66" t="s">
        <v>749</v>
      </c>
      <c r="M128" s="67" t="s">
        <v>22</v>
      </c>
      <c r="N128" s="67" t="s">
        <v>275</v>
      </c>
      <c r="O128" s="67" t="s">
        <v>28</v>
      </c>
      <c r="P128" s="67">
        <v>2</v>
      </c>
      <c r="Q128" s="67">
        <v>5</v>
      </c>
      <c r="R128" s="67"/>
      <c r="S128" s="67"/>
      <c r="T128" s="67"/>
      <c r="U128" s="67"/>
      <c r="V128" s="67"/>
      <c r="W128" s="67">
        <v>1</v>
      </c>
      <c r="X128" s="67"/>
      <c r="Y128" s="67"/>
      <c r="Z128" s="68"/>
      <c r="AA128" s="67"/>
      <c r="AB128" s="68"/>
      <c r="AC128" s="67">
        <v>1</v>
      </c>
      <c r="AD128" s="66" t="s">
        <v>188</v>
      </c>
      <c r="AE128" s="112" t="s">
        <v>276</v>
      </c>
      <c r="AF128" s="67" t="s">
        <v>244</v>
      </c>
      <c r="AG128" s="95">
        <v>40000000</v>
      </c>
      <c r="AH128" s="127" t="s">
        <v>203</v>
      </c>
    </row>
    <row r="129" spans="1:35" s="6" customFormat="1" ht="88.5" customHeight="1" x14ac:dyDescent="0.2">
      <c r="A129" s="66" t="s">
        <v>52</v>
      </c>
      <c r="B129" s="66" t="s">
        <v>168</v>
      </c>
      <c r="C129" s="66" t="s">
        <v>168</v>
      </c>
      <c r="D129" s="66" t="s">
        <v>141</v>
      </c>
      <c r="E129" s="66" t="s">
        <v>227</v>
      </c>
      <c r="F129" s="66" t="s">
        <v>747</v>
      </c>
      <c r="G129" s="66" t="s">
        <v>173</v>
      </c>
      <c r="H129" s="66" t="s">
        <v>74</v>
      </c>
      <c r="I129" s="66" t="s">
        <v>750</v>
      </c>
      <c r="J129" s="67" t="s">
        <v>751</v>
      </c>
      <c r="K129" s="66" t="s">
        <v>1133</v>
      </c>
      <c r="L129" s="66" t="s">
        <v>752</v>
      </c>
      <c r="M129" s="67" t="s">
        <v>22</v>
      </c>
      <c r="N129" s="67" t="s">
        <v>275</v>
      </c>
      <c r="O129" s="67" t="s">
        <v>28</v>
      </c>
      <c r="P129" s="67">
        <v>2</v>
      </c>
      <c r="Q129" s="70">
        <v>2</v>
      </c>
      <c r="R129" s="67"/>
      <c r="S129" s="67"/>
      <c r="T129" s="67"/>
      <c r="U129" s="67"/>
      <c r="V129" s="67"/>
      <c r="W129" s="67">
        <v>1</v>
      </c>
      <c r="X129" s="67"/>
      <c r="Y129" s="67"/>
      <c r="Z129" s="67"/>
      <c r="AA129" s="67"/>
      <c r="AB129" s="67"/>
      <c r="AC129" s="67">
        <v>1</v>
      </c>
      <c r="AD129" s="67" t="s">
        <v>233</v>
      </c>
      <c r="AE129" s="67" t="s">
        <v>233</v>
      </c>
      <c r="AF129" s="67" t="s">
        <v>233</v>
      </c>
      <c r="AG129" s="95" t="s">
        <v>233</v>
      </c>
      <c r="AH129" s="73" t="s">
        <v>203</v>
      </c>
      <c r="AI129" s="190"/>
    </row>
    <row r="130" spans="1:35" s="6" customFormat="1" ht="88.5" customHeight="1" x14ac:dyDescent="0.2">
      <c r="A130" s="66" t="s">
        <v>52</v>
      </c>
      <c r="B130" s="66" t="s">
        <v>168</v>
      </c>
      <c r="C130" s="66" t="s">
        <v>168</v>
      </c>
      <c r="D130" s="66" t="s">
        <v>141</v>
      </c>
      <c r="E130" s="66" t="s">
        <v>227</v>
      </c>
      <c r="F130" s="66" t="s">
        <v>747</v>
      </c>
      <c r="G130" s="66" t="s">
        <v>173</v>
      </c>
      <c r="H130" s="66" t="s">
        <v>74</v>
      </c>
      <c r="I130" s="66" t="s">
        <v>277</v>
      </c>
      <c r="J130" s="67" t="s">
        <v>753</v>
      </c>
      <c r="K130" s="66" t="s">
        <v>754</v>
      </c>
      <c r="L130" s="66" t="s">
        <v>755</v>
      </c>
      <c r="M130" s="67" t="s">
        <v>22</v>
      </c>
      <c r="N130" s="67" t="s">
        <v>275</v>
      </c>
      <c r="O130" s="67" t="s">
        <v>26</v>
      </c>
      <c r="P130" s="67">
        <v>10</v>
      </c>
      <c r="Q130" s="68" t="s">
        <v>756</v>
      </c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>
        <v>10</v>
      </c>
      <c r="AD130" s="67" t="s">
        <v>233</v>
      </c>
      <c r="AE130" s="67" t="s">
        <v>233</v>
      </c>
      <c r="AF130" s="67" t="s">
        <v>233</v>
      </c>
      <c r="AG130" s="95" t="s">
        <v>233</v>
      </c>
      <c r="AH130" s="73" t="s">
        <v>203</v>
      </c>
      <c r="AI130" s="190"/>
    </row>
    <row r="131" spans="1:35" s="6" customFormat="1" ht="88.5" customHeight="1" x14ac:dyDescent="0.2">
      <c r="A131" s="66" t="s">
        <v>52</v>
      </c>
      <c r="B131" s="66" t="s">
        <v>168</v>
      </c>
      <c r="C131" s="66" t="s">
        <v>168</v>
      </c>
      <c r="D131" s="66" t="s">
        <v>141</v>
      </c>
      <c r="E131" s="66" t="s">
        <v>227</v>
      </c>
      <c r="F131" s="66" t="s">
        <v>747</v>
      </c>
      <c r="G131" s="66" t="s">
        <v>174</v>
      </c>
      <c r="H131" s="66" t="s">
        <v>74</v>
      </c>
      <c r="I131" s="66" t="s">
        <v>757</v>
      </c>
      <c r="J131" s="67" t="s">
        <v>758</v>
      </c>
      <c r="K131" s="66" t="s">
        <v>759</v>
      </c>
      <c r="L131" s="66" t="s">
        <v>286</v>
      </c>
      <c r="M131" s="67" t="s">
        <v>23</v>
      </c>
      <c r="N131" s="67" t="s">
        <v>275</v>
      </c>
      <c r="O131" s="67" t="s">
        <v>28</v>
      </c>
      <c r="P131" s="67">
        <v>0</v>
      </c>
      <c r="Q131" s="67">
        <v>1</v>
      </c>
      <c r="R131" s="67"/>
      <c r="S131" s="67"/>
      <c r="T131" s="67"/>
      <c r="U131" s="67"/>
      <c r="V131" s="67"/>
      <c r="W131" s="67">
        <v>1</v>
      </c>
      <c r="X131" s="67"/>
      <c r="Y131" s="67"/>
      <c r="Z131" s="67"/>
      <c r="AA131" s="67"/>
      <c r="AB131" s="67"/>
      <c r="AC131" s="67">
        <v>0</v>
      </c>
      <c r="AD131" s="66" t="s">
        <v>188</v>
      </c>
      <c r="AE131" s="112" t="s">
        <v>276</v>
      </c>
      <c r="AF131" s="67" t="s">
        <v>244</v>
      </c>
      <c r="AG131" s="95">
        <v>60000000</v>
      </c>
      <c r="AH131" s="127" t="s">
        <v>203</v>
      </c>
    </row>
    <row r="132" spans="1:35" s="6" customFormat="1" ht="88.5" customHeight="1" x14ac:dyDescent="0.2">
      <c r="A132" s="66" t="s">
        <v>49</v>
      </c>
      <c r="B132" s="66" t="s">
        <v>168</v>
      </c>
      <c r="C132" s="66" t="s">
        <v>168</v>
      </c>
      <c r="D132" s="66" t="s">
        <v>141</v>
      </c>
      <c r="E132" s="66" t="s">
        <v>227</v>
      </c>
      <c r="F132" s="66" t="s">
        <v>737</v>
      </c>
      <c r="G132" s="66" t="s">
        <v>176</v>
      </c>
      <c r="H132" s="66" t="s">
        <v>74</v>
      </c>
      <c r="I132" s="66" t="s">
        <v>287</v>
      </c>
      <c r="J132" s="67" t="s">
        <v>760</v>
      </c>
      <c r="K132" s="66" t="s">
        <v>761</v>
      </c>
      <c r="L132" s="66" t="s">
        <v>762</v>
      </c>
      <c r="M132" s="67" t="s">
        <v>22</v>
      </c>
      <c r="N132" s="67" t="s">
        <v>275</v>
      </c>
      <c r="O132" s="67" t="s">
        <v>26</v>
      </c>
      <c r="P132" s="67">
        <v>12</v>
      </c>
      <c r="Q132" s="67">
        <v>12</v>
      </c>
      <c r="R132" s="67"/>
      <c r="S132" s="67"/>
      <c r="T132" s="67">
        <v>3</v>
      </c>
      <c r="U132" s="67"/>
      <c r="V132" s="67"/>
      <c r="W132" s="67">
        <v>3</v>
      </c>
      <c r="X132" s="67"/>
      <c r="Y132" s="67"/>
      <c r="Z132" s="67">
        <v>3</v>
      </c>
      <c r="AA132" s="67"/>
      <c r="AB132" s="67"/>
      <c r="AC132" s="67">
        <v>3</v>
      </c>
      <c r="AD132" s="67" t="s">
        <v>233</v>
      </c>
      <c r="AE132" s="67" t="s">
        <v>233</v>
      </c>
      <c r="AF132" s="67" t="s">
        <v>233</v>
      </c>
      <c r="AG132" s="95" t="s">
        <v>233</v>
      </c>
      <c r="AH132" s="73" t="s">
        <v>203</v>
      </c>
      <c r="AI132" s="190"/>
    </row>
    <row r="133" spans="1:35" s="6" customFormat="1" ht="88.5" customHeight="1" thickBot="1" x14ac:dyDescent="0.25">
      <c r="A133" s="72" t="s">
        <v>49</v>
      </c>
      <c r="B133" s="72" t="s">
        <v>168</v>
      </c>
      <c r="C133" s="119" t="s">
        <v>168</v>
      </c>
      <c r="D133" s="72" t="s">
        <v>141</v>
      </c>
      <c r="E133" s="137" t="s">
        <v>37</v>
      </c>
      <c r="F133" s="72" t="s">
        <v>173</v>
      </c>
      <c r="G133" s="72" t="s">
        <v>763</v>
      </c>
      <c r="H133" s="72" t="s">
        <v>763</v>
      </c>
      <c r="I133" s="72" t="s">
        <v>764</v>
      </c>
      <c r="J133" s="71" t="s">
        <v>765</v>
      </c>
      <c r="K133" s="72" t="s">
        <v>766</v>
      </c>
      <c r="L133" s="160" t="s">
        <v>767</v>
      </c>
      <c r="M133" s="121" t="s">
        <v>22</v>
      </c>
      <c r="N133" s="71" t="s">
        <v>211</v>
      </c>
      <c r="O133" s="71" t="s">
        <v>28</v>
      </c>
      <c r="P133" s="126">
        <v>0.35</v>
      </c>
      <c r="Q133" s="126">
        <v>0.35</v>
      </c>
      <c r="R133" s="71"/>
      <c r="S133" s="71"/>
      <c r="T133" s="126"/>
      <c r="U133" s="71"/>
      <c r="V133" s="71"/>
      <c r="W133" s="126"/>
      <c r="X133" s="159"/>
      <c r="Y133" s="71"/>
      <c r="Z133" s="126"/>
      <c r="AA133" s="71"/>
      <c r="AB133" s="71"/>
      <c r="AC133" s="126"/>
      <c r="AD133" s="71" t="s">
        <v>233</v>
      </c>
      <c r="AE133" s="71" t="s">
        <v>233</v>
      </c>
      <c r="AF133" s="71" t="s">
        <v>233</v>
      </c>
      <c r="AG133" s="118" t="s">
        <v>233</v>
      </c>
      <c r="AH133" s="196" t="s">
        <v>203</v>
      </c>
      <c r="AI133" s="190"/>
    </row>
    <row r="134" spans="1:35" s="6" customFormat="1" ht="88.5" customHeight="1" thickTop="1" x14ac:dyDescent="0.2">
      <c r="A134" s="123" t="s">
        <v>49</v>
      </c>
      <c r="B134" s="123" t="s">
        <v>168</v>
      </c>
      <c r="C134" s="65" t="s">
        <v>168</v>
      </c>
      <c r="D134" s="123" t="s">
        <v>140</v>
      </c>
      <c r="E134" s="123" t="s">
        <v>146</v>
      </c>
      <c r="F134" s="123" t="s">
        <v>39</v>
      </c>
      <c r="G134" s="123" t="s">
        <v>176</v>
      </c>
      <c r="H134" s="123" t="s">
        <v>59</v>
      </c>
      <c r="I134" s="125" t="s">
        <v>768</v>
      </c>
      <c r="J134" s="117" t="s">
        <v>769</v>
      </c>
      <c r="K134" s="123" t="s">
        <v>770</v>
      </c>
      <c r="L134" s="123" t="s">
        <v>771</v>
      </c>
      <c r="M134" s="69" t="s">
        <v>23</v>
      </c>
      <c r="N134" s="117" t="s">
        <v>238</v>
      </c>
      <c r="O134" s="117" t="s">
        <v>27</v>
      </c>
      <c r="P134" s="117">
        <v>3</v>
      </c>
      <c r="Q134" s="117">
        <v>3</v>
      </c>
      <c r="R134" s="117">
        <v>1</v>
      </c>
      <c r="S134" s="117"/>
      <c r="T134" s="117">
        <v>1</v>
      </c>
      <c r="U134" s="117"/>
      <c r="V134" s="117"/>
      <c r="W134" s="117"/>
      <c r="X134" s="117"/>
      <c r="Y134" s="117"/>
      <c r="Z134" s="117"/>
      <c r="AA134" s="117"/>
      <c r="AB134" s="117"/>
      <c r="AC134" s="117">
        <v>1</v>
      </c>
      <c r="AD134" s="123" t="s">
        <v>194</v>
      </c>
      <c r="AE134" s="123" t="s">
        <v>772</v>
      </c>
      <c r="AF134" s="117" t="s">
        <v>773</v>
      </c>
      <c r="AG134" s="158">
        <v>109357430</v>
      </c>
      <c r="AH134" s="194" t="s">
        <v>178</v>
      </c>
      <c r="AI134" s="190"/>
    </row>
    <row r="135" spans="1:35" s="6" customFormat="1" ht="88.5" customHeight="1" x14ac:dyDescent="0.2">
      <c r="A135" s="66" t="s">
        <v>49</v>
      </c>
      <c r="B135" s="66" t="s">
        <v>168</v>
      </c>
      <c r="C135" s="66" t="s">
        <v>168</v>
      </c>
      <c r="D135" s="66" t="s">
        <v>142</v>
      </c>
      <c r="E135" s="66" t="s">
        <v>158</v>
      </c>
      <c r="F135" s="66" t="s">
        <v>39</v>
      </c>
      <c r="G135" s="66" t="s">
        <v>176</v>
      </c>
      <c r="H135" s="66" t="s">
        <v>59</v>
      </c>
      <c r="I135" s="82" t="s">
        <v>774</v>
      </c>
      <c r="J135" s="67" t="s">
        <v>775</v>
      </c>
      <c r="K135" s="66" t="s">
        <v>776</v>
      </c>
      <c r="L135" s="66" t="s">
        <v>777</v>
      </c>
      <c r="M135" s="67" t="s">
        <v>22</v>
      </c>
      <c r="N135" s="67" t="s">
        <v>238</v>
      </c>
      <c r="O135" s="67" t="s">
        <v>26</v>
      </c>
      <c r="P135" s="67">
        <v>40</v>
      </c>
      <c r="Q135" s="67">
        <v>40</v>
      </c>
      <c r="R135" s="67"/>
      <c r="S135" s="67">
        <v>10</v>
      </c>
      <c r="T135" s="67"/>
      <c r="U135" s="67">
        <v>10</v>
      </c>
      <c r="V135" s="67"/>
      <c r="W135" s="67"/>
      <c r="X135" s="67">
        <v>10</v>
      </c>
      <c r="Y135" s="67"/>
      <c r="Z135" s="67"/>
      <c r="AA135" s="67">
        <v>10</v>
      </c>
      <c r="AB135" s="67"/>
      <c r="AC135" s="67"/>
      <c r="AD135" s="67" t="s">
        <v>233</v>
      </c>
      <c r="AE135" s="67" t="s">
        <v>233</v>
      </c>
      <c r="AF135" s="95" t="s">
        <v>233</v>
      </c>
      <c r="AG135" s="95" t="s">
        <v>233</v>
      </c>
      <c r="AH135" s="73" t="s">
        <v>178</v>
      </c>
      <c r="AI135" s="190"/>
    </row>
    <row r="136" spans="1:35" s="6" customFormat="1" ht="88.5" customHeight="1" x14ac:dyDescent="0.2">
      <c r="A136" s="66" t="s">
        <v>49</v>
      </c>
      <c r="B136" s="66" t="s">
        <v>168</v>
      </c>
      <c r="C136" s="66" t="s">
        <v>168</v>
      </c>
      <c r="D136" s="66" t="s">
        <v>140</v>
      </c>
      <c r="E136" s="66" t="s">
        <v>146</v>
      </c>
      <c r="F136" s="66" t="s">
        <v>39</v>
      </c>
      <c r="G136" s="66" t="s">
        <v>176</v>
      </c>
      <c r="H136" s="66" t="s">
        <v>59</v>
      </c>
      <c r="I136" s="82" t="s">
        <v>778</v>
      </c>
      <c r="J136" s="67" t="s">
        <v>779</v>
      </c>
      <c r="K136" s="66" t="s">
        <v>780</v>
      </c>
      <c r="L136" s="66" t="s">
        <v>781</v>
      </c>
      <c r="M136" s="67" t="s">
        <v>22</v>
      </c>
      <c r="N136" s="67" t="s">
        <v>238</v>
      </c>
      <c r="O136" s="67" t="s">
        <v>26</v>
      </c>
      <c r="P136" s="67">
        <v>10</v>
      </c>
      <c r="Q136" s="67">
        <v>45</v>
      </c>
      <c r="R136" s="67"/>
      <c r="S136" s="67"/>
      <c r="T136" s="67">
        <v>10</v>
      </c>
      <c r="U136" s="67"/>
      <c r="V136" s="67"/>
      <c r="W136" s="67">
        <v>12</v>
      </c>
      <c r="X136" s="67"/>
      <c r="Y136" s="67"/>
      <c r="Z136" s="67">
        <v>9</v>
      </c>
      <c r="AA136" s="67"/>
      <c r="AB136" s="67"/>
      <c r="AC136" s="67">
        <v>14</v>
      </c>
      <c r="AD136" s="66" t="s">
        <v>194</v>
      </c>
      <c r="AE136" s="66" t="s">
        <v>782</v>
      </c>
      <c r="AF136" s="67" t="s">
        <v>773</v>
      </c>
      <c r="AG136" s="95">
        <v>122489960</v>
      </c>
      <c r="AH136" s="127" t="s">
        <v>178</v>
      </c>
    </row>
    <row r="137" spans="1:35" s="6" customFormat="1" ht="88.5" customHeight="1" x14ac:dyDescent="0.2">
      <c r="A137" s="66" t="s">
        <v>49</v>
      </c>
      <c r="B137" s="66" t="s">
        <v>168</v>
      </c>
      <c r="C137" s="66" t="s">
        <v>168</v>
      </c>
      <c r="D137" s="66" t="s">
        <v>142</v>
      </c>
      <c r="E137" s="66" t="s">
        <v>158</v>
      </c>
      <c r="F137" s="66" t="s">
        <v>39</v>
      </c>
      <c r="G137" s="66" t="s">
        <v>176</v>
      </c>
      <c r="H137" s="66" t="s">
        <v>59</v>
      </c>
      <c r="I137" s="82" t="s">
        <v>783</v>
      </c>
      <c r="J137" s="67" t="s">
        <v>784</v>
      </c>
      <c r="K137" s="66" t="s">
        <v>785</v>
      </c>
      <c r="L137" s="66" t="s">
        <v>786</v>
      </c>
      <c r="M137" s="67" t="s">
        <v>22</v>
      </c>
      <c r="N137" s="67" t="s">
        <v>238</v>
      </c>
      <c r="O137" s="67" t="s">
        <v>28</v>
      </c>
      <c r="P137" s="67">
        <v>20</v>
      </c>
      <c r="Q137" s="67">
        <v>20</v>
      </c>
      <c r="R137" s="67"/>
      <c r="S137" s="67"/>
      <c r="T137" s="67"/>
      <c r="U137" s="67"/>
      <c r="V137" s="67"/>
      <c r="W137" s="67">
        <v>10</v>
      </c>
      <c r="X137" s="67"/>
      <c r="Y137" s="67"/>
      <c r="Z137" s="67"/>
      <c r="AA137" s="67"/>
      <c r="AB137" s="67"/>
      <c r="AC137" s="67">
        <v>10</v>
      </c>
      <c r="AD137" s="67" t="s">
        <v>233</v>
      </c>
      <c r="AE137" s="67" t="s">
        <v>233</v>
      </c>
      <c r="AF137" s="95" t="s">
        <v>233</v>
      </c>
      <c r="AG137" s="95" t="s">
        <v>233</v>
      </c>
      <c r="AH137" s="73" t="s">
        <v>178</v>
      </c>
      <c r="AI137" s="190"/>
    </row>
    <row r="138" spans="1:35" s="6" customFormat="1" ht="88.5" customHeight="1" x14ac:dyDescent="0.2">
      <c r="A138" s="66" t="s">
        <v>49</v>
      </c>
      <c r="B138" s="66" t="s">
        <v>168</v>
      </c>
      <c r="C138" s="66" t="s">
        <v>168</v>
      </c>
      <c r="D138" s="66" t="s">
        <v>141</v>
      </c>
      <c r="E138" s="66" t="s">
        <v>787</v>
      </c>
      <c r="F138" s="66" t="s">
        <v>39</v>
      </c>
      <c r="G138" s="66" t="s">
        <v>176</v>
      </c>
      <c r="H138" s="66" t="s">
        <v>53</v>
      </c>
      <c r="I138" s="82" t="s">
        <v>788</v>
      </c>
      <c r="J138" s="67" t="s">
        <v>789</v>
      </c>
      <c r="K138" s="66" t="s">
        <v>790</v>
      </c>
      <c r="L138" s="66" t="s">
        <v>791</v>
      </c>
      <c r="M138" s="67" t="s">
        <v>22</v>
      </c>
      <c r="N138" s="67" t="s">
        <v>238</v>
      </c>
      <c r="O138" s="67" t="s">
        <v>26</v>
      </c>
      <c r="P138" s="67">
        <v>48</v>
      </c>
      <c r="Q138" s="67">
        <v>49</v>
      </c>
      <c r="R138" s="67"/>
      <c r="S138" s="67"/>
      <c r="T138" s="67">
        <v>12</v>
      </c>
      <c r="U138" s="67"/>
      <c r="V138" s="67"/>
      <c r="W138" s="67">
        <v>17</v>
      </c>
      <c r="X138" s="67"/>
      <c r="Y138" s="67"/>
      <c r="Z138" s="67">
        <v>8</v>
      </c>
      <c r="AA138" s="67"/>
      <c r="AB138" s="67"/>
      <c r="AC138" s="67">
        <v>12</v>
      </c>
      <c r="AD138" s="67" t="s">
        <v>233</v>
      </c>
      <c r="AE138" s="67" t="s">
        <v>233</v>
      </c>
      <c r="AF138" s="95" t="s">
        <v>233</v>
      </c>
      <c r="AG138" s="95" t="s">
        <v>233</v>
      </c>
      <c r="AH138" s="73" t="s">
        <v>178</v>
      </c>
      <c r="AI138" s="190"/>
    </row>
    <row r="139" spans="1:35" s="6" customFormat="1" ht="88.5" customHeight="1" x14ac:dyDescent="0.2">
      <c r="A139" s="66" t="s">
        <v>49</v>
      </c>
      <c r="B139" s="66" t="s">
        <v>168</v>
      </c>
      <c r="C139" s="66" t="s">
        <v>168</v>
      </c>
      <c r="D139" s="66" t="s">
        <v>141</v>
      </c>
      <c r="E139" s="66" t="s">
        <v>787</v>
      </c>
      <c r="F139" s="66" t="s">
        <v>39</v>
      </c>
      <c r="G139" s="66" t="s">
        <v>176</v>
      </c>
      <c r="H139" s="66" t="s">
        <v>53</v>
      </c>
      <c r="I139" s="82" t="s">
        <v>792</v>
      </c>
      <c r="J139" s="67" t="s">
        <v>793</v>
      </c>
      <c r="K139" s="66" t="s">
        <v>794</v>
      </c>
      <c r="L139" s="66" t="s">
        <v>795</v>
      </c>
      <c r="M139" s="67" t="s">
        <v>22</v>
      </c>
      <c r="N139" s="67" t="s">
        <v>238</v>
      </c>
      <c r="O139" s="67" t="s">
        <v>26</v>
      </c>
      <c r="P139" s="67">
        <v>26</v>
      </c>
      <c r="Q139" s="85">
        <v>36</v>
      </c>
      <c r="R139" s="85"/>
      <c r="S139" s="85"/>
      <c r="T139" s="85">
        <v>9</v>
      </c>
      <c r="U139" s="85"/>
      <c r="V139" s="85"/>
      <c r="W139" s="85">
        <v>10</v>
      </c>
      <c r="X139" s="85"/>
      <c r="Y139" s="85"/>
      <c r="Z139" s="85">
        <v>7</v>
      </c>
      <c r="AA139" s="85"/>
      <c r="AB139" s="85"/>
      <c r="AC139" s="85">
        <v>10</v>
      </c>
      <c r="AD139" s="66" t="s">
        <v>796</v>
      </c>
      <c r="AE139" s="66" t="s">
        <v>797</v>
      </c>
      <c r="AF139" s="67" t="s">
        <v>798</v>
      </c>
      <c r="AG139" s="95">
        <v>19112696</v>
      </c>
      <c r="AH139" s="73" t="s">
        <v>178</v>
      </c>
      <c r="AI139" s="190"/>
    </row>
    <row r="140" spans="1:35" s="6" customFormat="1" ht="88.5" customHeight="1" x14ac:dyDescent="0.2">
      <c r="A140" s="66" t="s">
        <v>49</v>
      </c>
      <c r="B140" s="66" t="s">
        <v>168</v>
      </c>
      <c r="C140" s="66" t="s">
        <v>168</v>
      </c>
      <c r="D140" s="66" t="s">
        <v>145</v>
      </c>
      <c r="E140" s="66" t="s">
        <v>145</v>
      </c>
      <c r="F140" s="66" t="s">
        <v>39</v>
      </c>
      <c r="G140" s="66" t="s">
        <v>176</v>
      </c>
      <c r="H140" s="66" t="s">
        <v>53</v>
      </c>
      <c r="I140" s="82" t="s">
        <v>799</v>
      </c>
      <c r="J140" s="67" t="s">
        <v>800</v>
      </c>
      <c r="K140" s="66" t="s">
        <v>801</v>
      </c>
      <c r="L140" s="66" t="s">
        <v>802</v>
      </c>
      <c r="M140" s="67" t="s">
        <v>22</v>
      </c>
      <c r="N140" s="67" t="s">
        <v>238</v>
      </c>
      <c r="O140" s="67" t="s">
        <v>26</v>
      </c>
      <c r="P140" s="67">
        <v>20</v>
      </c>
      <c r="Q140" s="88">
        <v>28</v>
      </c>
      <c r="R140" s="88"/>
      <c r="S140" s="88"/>
      <c r="T140" s="88">
        <v>7</v>
      </c>
      <c r="U140" s="88"/>
      <c r="V140" s="88"/>
      <c r="W140" s="88">
        <v>7</v>
      </c>
      <c r="X140" s="88"/>
      <c r="Y140" s="88"/>
      <c r="Z140" s="88">
        <v>4</v>
      </c>
      <c r="AA140" s="88"/>
      <c r="AB140" s="88"/>
      <c r="AC140" s="88">
        <v>10</v>
      </c>
      <c r="AD140" s="67" t="s">
        <v>233</v>
      </c>
      <c r="AE140" s="67" t="s">
        <v>233</v>
      </c>
      <c r="AF140" s="95" t="s">
        <v>233</v>
      </c>
      <c r="AG140" s="95" t="s">
        <v>233</v>
      </c>
      <c r="AH140" s="127" t="s">
        <v>178</v>
      </c>
    </row>
    <row r="141" spans="1:35" s="6" customFormat="1" ht="88.5" customHeight="1" x14ac:dyDescent="0.2">
      <c r="A141" s="66" t="s">
        <v>49</v>
      </c>
      <c r="B141" s="66" t="s">
        <v>168</v>
      </c>
      <c r="C141" s="66" t="s">
        <v>168</v>
      </c>
      <c r="D141" s="66" t="s">
        <v>141</v>
      </c>
      <c r="E141" s="66" t="s">
        <v>787</v>
      </c>
      <c r="F141" s="66" t="s">
        <v>39</v>
      </c>
      <c r="G141" s="66" t="s">
        <v>176</v>
      </c>
      <c r="H141" s="66" t="s">
        <v>53</v>
      </c>
      <c r="I141" s="66" t="s">
        <v>803</v>
      </c>
      <c r="J141" s="67" t="s">
        <v>804</v>
      </c>
      <c r="K141" s="66" t="s">
        <v>805</v>
      </c>
      <c r="L141" s="82" t="s">
        <v>806</v>
      </c>
      <c r="M141" s="67" t="s">
        <v>22</v>
      </c>
      <c r="N141" s="67" t="s">
        <v>238</v>
      </c>
      <c r="O141" s="67" t="s">
        <v>26</v>
      </c>
      <c r="P141" s="67">
        <v>81</v>
      </c>
      <c r="Q141" s="67">
        <v>65</v>
      </c>
      <c r="R141" s="67"/>
      <c r="S141" s="67"/>
      <c r="T141" s="67">
        <v>13</v>
      </c>
      <c r="U141" s="67"/>
      <c r="V141" s="67"/>
      <c r="W141" s="67">
        <v>20</v>
      </c>
      <c r="X141" s="67"/>
      <c r="Y141" s="67"/>
      <c r="Z141" s="67">
        <v>16</v>
      </c>
      <c r="AA141" s="67"/>
      <c r="AB141" s="67"/>
      <c r="AC141" s="67">
        <v>16</v>
      </c>
      <c r="AD141" s="67" t="s">
        <v>233</v>
      </c>
      <c r="AE141" s="67" t="s">
        <v>233</v>
      </c>
      <c r="AF141" s="95" t="s">
        <v>233</v>
      </c>
      <c r="AG141" s="95" t="s">
        <v>233</v>
      </c>
      <c r="AH141" s="127" t="s">
        <v>178</v>
      </c>
    </row>
    <row r="142" spans="1:35" s="6" customFormat="1" ht="88.5" customHeight="1" x14ac:dyDescent="0.2">
      <c r="A142" s="66" t="s">
        <v>49</v>
      </c>
      <c r="B142" s="66" t="s">
        <v>168</v>
      </c>
      <c r="C142" s="66" t="s">
        <v>168</v>
      </c>
      <c r="D142" s="66" t="s">
        <v>141</v>
      </c>
      <c r="E142" s="66" t="s">
        <v>787</v>
      </c>
      <c r="F142" s="66" t="s">
        <v>39</v>
      </c>
      <c r="G142" s="66" t="s">
        <v>176</v>
      </c>
      <c r="H142" s="66" t="s">
        <v>53</v>
      </c>
      <c r="I142" s="82" t="s">
        <v>807</v>
      </c>
      <c r="J142" s="67" t="s">
        <v>808</v>
      </c>
      <c r="K142" s="66" t="s">
        <v>809</v>
      </c>
      <c r="L142" s="66" t="s">
        <v>810</v>
      </c>
      <c r="M142" s="67" t="s">
        <v>22</v>
      </c>
      <c r="N142" s="67" t="s">
        <v>238</v>
      </c>
      <c r="O142" s="67" t="s">
        <v>27</v>
      </c>
      <c r="P142" s="250">
        <v>17</v>
      </c>
      <c r="Q142" s="250">
        <v>15</v>
      </c>
      <c r="R142" s="250"/>
      <c r="S142" s="250"/>
      <c r="T142" s="250">
        <v>0</v>
      </c>
      <c r="U142" s="250"/>
      <c r="V142" s="250"/>
      <c r="W142" s="250">
        <v>1</v>
      </c>
      <c r="X142" s="250"/>
      <c r="Y142" s="250"/>
      <c r="Z142" s="250">
        <v>6</v>
      </c>
      <c r="AA142" s="250"/>
      <c r="AB142" s="250"/>
      <c r="AC142" s="250">
        <v>8</v>
      </c>
      <c r="AD142" s="66" t="s">
        <v>796</v>
      </c>
      <c r="AE142" s="66" t="s">
        <v>811</v>
      </c>
      <c r="AF142" s="67" t="s">
        <v>798</v>
      </c>
      <c r="AG142" s="95">
        <v>122715579</v>
      </c>
      <c r="AH142" s="73" t="s">
        <v>178</v>
      </c>
      <c r="AI142" s="190"/>
    </row>
    <row r="143" spans="1:35" s="6" customFormat="1" ht="88.5" customHeight="1" x14ac:dyDescent="0.2">
      <c r="A143" s="66" t="s">
        <v>49</v>
      </c>
      <c r="B143" s="66" t="s">
        <v>168</v>
      </c>
      <c r="C143" s="66" t="s">
        <v>168</v>
      </c>
      <c r="D143" s="66" t="s">
        <v>141</v>
      </c>
      <c r="E143" s="66" t="s">
        <v>787</v>
      </c>
      <c r="F143" s="66" t="s">
        <v>39</v>
      </c>
      <c r="G143" s="66" t="s">
        <v>176</v>
      </c>
      <c r="H143" s="66" t="s">
        <v>53</v>
      </c>
      <c r="I143" s="82" t="s">
        <v>807</v>
      </c>
      <c r="J143" s="67" t="s">
        <v>808</v>
      </c>
      <c r="K143" s="66" t="s">
        <v>809</v>
      </c>
      <c r="L143" s="66" t="s">
        <v>810</v>
      </c>
      <c r="M143" s="67" t="s">
        <v>22</v>
      </c>
      <c r="N143" s="67" t="s">
        <v>238</v>
      </c>
      <c r="O143" s="67" t="s">
        <v>27</v>
      </c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  <c r="AB143" s="250"/>
      <c r="AC143" s="250"/>
      <c r="AD143" s="66" t="s">
        <v>796</v>
      </c>
      <c r="AE143" s="66" t="s">
        <v>812</v>
      </c>
      <c r="AF143" s="67" t="s">
        <v>798</v>
      </c>
      <c r="AG143" s="95">
        <v>14443774</v>
      </c>
      <c r="AH143" s="73" t="s">
        <v>178</v>
      </c>
      <c r="AI143" s="190"/>
    </row>
    <row r="144" spans="1:35" s="6" customFormat="1" ht="88.5" customHeight="1" x14ac:dyDescent="0.2">
      <c r="A144" s="66" t="s">
        <v>49</v>
      </c>
      <c r="B144" s="66" t="s">
        <v>168</v>
      </c>
      <c r="C144" s="66" t="s">
        <v>168</v>
      </c>
      <c r="D144" s="66" t="s">
        <v>140</v>
      </c>
      <c r="E144" s="66" t="s">
        <v>147</v>
      </c>
      <c r="F144" s="66" t="s">
        <v>39</v>
      </c>
      <c r="G144" s="66" t="s">
        <v>176</v>
      </c>
      <c r="H144" s="66" t="s">
        <v>57</v>
      </c>
      <c r="I144" s="66" t="s">
        <v>813</v>
      </c>
      <c r="J144" s="67"/>
      <c r="K144" s="66" t="s">
        <v>814</v>
      </c>
      <c r="L144" s="66" t="s">
        <v>815</v>
      </c>
      <c r="M144" s="67" t="s">
        <v>22</v>
      </c>
      <c r="N144" s="67" t="s">
        <v>238</v>
      </c>
      <c r="O144" s="67" t="s">
        <v>25</v>
      </c>
      <c r="P144" s="67">
        <v>14</v>
      </c>
      <c r="Q144" s="67">
        <v>11</v>
      </c>
      <c r="R144" s="67"/>
      <c r="S144" s="67">
        <v>1</v>
      </c>
      <c r="T144" s="67">
        <v>1</v>
      </c>
      <c r="U144" s="67">
        <v>2</v>
      </c>
      <c r="V144" s="67">
        <v>1</v>
      </c>
      <c r="W144" s="67">
        <v>1</v>
      </c>
      <c r="X144" s="67">
        <v>1</v>
      </c>
      <c r="Y144" s="67">
        <v>2</v>
      </c>
      <c r="Z144" s="67">
        <v>1</v>
      </c>
      <c r="AA144" s="67">
        <v>2</v>
      </c>
      <c r="AB144" s="67">
        <v>1</v>
      </c>
      <c r="AC144" s="67">
        <v>1</v>
      </c>
      <c r="AD144" s="67" t="s">
        <v>233</v>
      </c>
      <c r="AE144" s="67" t="s">
        <v>233</v>
      </c>
      <c r="AF144" s="95" t="s">
        <v>233</v>
      </c>
      <c r="AG144" s="95" t="s">
        <v>233</v>
      </c>
      <c r="AH144" s="73" t="s">
        <v>178</v>
      </c>
      <c r="AI144" s="190"/>
    </row>
    <row r="145" spans="1:35" s="6" customFormat="1" ht="88.5" customHeight="1" x14ac:dyDescent="0.2">
      <c r="A145" s="66" t="s">
        <v>49</v>
      </c>
      <c r="B145" s="66" t="s">
        <v>168</v>
      </c>
      <c r="C145" s="66" t="s">
        <v>168</v>
      </c>
      <c r="D145" s="66" t="s">
        <v>140</v>
      </c>
      <c r="E145" s="66" t="s">
        <v>147</v>
      </c>
      <c r="F145" s="66" t="s">
        <v>39</v>
      </c>
      <c r="G145" s="66" t="s">
        <v>176</v>
      </c>
      <c r="H145" s="66" t="s">
        <v>57</v>
      </c>
      <c r="I145" s="66" t="s">
        <v>816</v>
      </c>
      <c r="J145" s="67"/>
      <c r="K145" s="66" t="s">
        <v>817</v>
      </c>
      <c r="L145" s="66" t="s">
        <v>818</v>
      </c>
      <c r="M145" s="67" t="s">
        <v>22</v>
      </c>
      <c r="N145" s="67" t="s">
        <v>211</v>
      </c>
      <c r="O145" s="67" t="s">
        <v>26</v>
      </c>
      <c r="P145" s="68">
        <v>0.96</v>
      </c>
      <c r="Q145" s="84">
        <v>0.96</v>
      </c>
      <c r="R145" s="67"/>
      <c r="S145" s="67"/>
      <c r="T145" s="68">
        <v>0.4</v>
      </c>
      <c r="U145" s="67"/>
      <c r="V145" s="67"/>
      <c r="W145" s="68">
        <v>0.6</v>
      </c>
      <c r="X145" s="68"/>
      <c r="Y145" s="67"/>
      <c r="Z145" s="68">
        <v>0.85</v>
      </c>
      <c r="AA145" s="67"/>
      <c r="AB145" s="67"/>
      <c r="AC145" s="68">
        <v>0.96</v>
      </c>
      <c r="AD145" s="67" t="s">
        <v>233</v>
      </c>
      <c r="AE145" s="67" t="s">
        <v>233</v>
      </c>
      <c r="AF145" s="95" t="s">
        <v>233</v>
      </c>
      <c r="AG145" s="95" t="s">
        <v>233</v>
      </c>
      <c r="AH145" s="73" t="s">
        <v>178</v>
      </c>
      <c r="AI145" s="190"/>
    </row>
    <row r="146" spans="1:35" s="6" customFormat="1" ht="88.5" customHeight="1" thickBot="1" x14ac:dyDescent="0.25">
      <c r="A146" s="72" t="s">
        <v>49</v>
      </c>
      <c r="B146" s="119" t="s">
        <v>168</v>
      </c>
      <c r="C146" s="119" t="s">
        <v>168</v>
      </c>
      <c r="D146" s="72" t="s">
        <v>140</v>
      </c>
      <c r="E146" s="72" t="s">
        <v>147</v>
      </c>
      <c r="F146" s="72" t="s">
        <v>39</v>
      </c>
      <c r="G146" s="119" t="s">
        <v>176</v>
      </c>
      <c r="H146" s="72" t="s">
        <v>57</v>
      </c>
      <c r="I146" s="72" t="s">
        <v>819</v>
      </c>
      <c r="J146" s="71"/>
      <c r="K146" s="72" t="s">
        <v>820</v>
      </c>
      <c r="L146" s="72" t="s">
        <v>821</v>
      </c>
      <c r="M146" s="121" t="s">
        <v>22</v>
      </c>
      <c r="N146" s="71" t="s">
        <v>238</v>
      </c>
      <c r="O146" s="121" t="s">
        <v>26</v>
      </c>
      <c r="P146" s="121">
        <v>0</v>
      </c>
      <c r="Q146" s="203">
        <v>33</v>
      </c>
      <c r="R146" s="205">
        <v>0</v>
      </c>
      <c r="S146" s="202">
        <v>2</v>
      </c>
      <c r="T146" s="203">
        <v>6</v>
      </c>
      <c r="U146" s="202">
        <v>4</v>
      </c>
      <c r="V146" s="202">
        <v>2</v>
      </c>
      <c r="W146" s="202">
        <v>2</v>
      </c>
      <c r="X146" s="202">
        <v>4</v>
      </c>
      <c r="Y146" s="203">
        <v>2</v>
      </c>
      <c r="Z146" s="205">
        <v>2</v>
      </c>
      <c r="AA146" s="202">
        <v>3</v>
      </c>
      <c r="AB146" s="202">
        <v>2</v>
      </c>
      <c r="AC146" s="202">
        <v>4</v>
      </c>
      <c r="AD146" s="121" t="s">
        <v>233</v>
      </c>
      <c r="AE146" s="121" t="s">
        <v>233</v>
      </c>
      <c r="AF146" s="118" t="s">
        <v>233</v>
      </c>
      <c r="AG146" s="118" t="s">
        <v>233</v>
      </c>
      <c r="AH146" s="195" t="s">
        <v>178</v>
      </c>
    </row>
    <row r="147" spans="1:35" s="6" customFormat="1" ht="88.5" customHeight="1" thickTop="1" x14ac:dyDescent="0.2">
      <c r="A147" s="123" t="s">
        <v>49</v>
      </c>
      <c r="B147" s="65" t="s">
        <v>168</v>
      </c>
      <c r="C147" s="65" t="s">
        <v>168</v>
      </c>
      <c r="D147" s="123" t="s">
        <v>143</v>
      </c>
      <c r="E147" s="123" t="s">
        <v>148</v>
      </c>
      <c r="F147" s="123" t="s">
        <v>39</v>
      </c>
      <c r="G147" s="65" t="s">
        <v>176</v>
      </c>
      <c r="H147" s="123" t="s">
        <v>224</v>
      </c>
      <c r="I147" s="123" t="s">
        <v>822</v>
      </c>
      <c r="J147" s="117" t="s">
        <v>823</v>
      </c>
      <c r="K147" s="123" t="s">
        <v>824</v>
      </c>
      <c r="L147" s="123" t="s">
        <v>825</v>
      </c>
      <c r="M147" s="69" t="s">
        <v>24</v>
      </c>
      <c r="N147" s="117" t="s">
        <v>211</v>
      </c>
      <c r="O147" s="69" t="s">
        <v>26</v>
      </c>
      <c r="P147" s="162">
        <v>0.9</v>
      </c>
      <c r="Q147" s="204" t="s">
        <v>826</v>
      </c>
      <c r="R147" s="69"/>
      <c r="S147" s="117"/>
      <c r="T147" s="122">
        <v>0.6</v>
      </c>
      <c r="U147" s="117"/>
      <c r="V147" s="117"/>
      <c r="W147" s="122">
        <v>0.6</v>
      </c>
      <c r="X147" s="117"/>
      <c r="Y147" s="117"/>
      <c r="Z147" s="120">
        <v>0.6</v>
      </c>
      <c r="AA147" s="117"/>
      <c r="AB147" s="117"/>
      <c r="AC147" s="122">
        <v>0.6</v>
      </c>
      <c r="AD147" s="69" t="s">
        <v>233</v>
      </c>
      <c r="AE147" s="69" t="s">
        <v>233</v>
      </c>
      <c r="AF147" s="158" t="s">
        <v>233</v>
      </c>
      <c r="AG147" s="158" t="s">
        <v>233</v>
      </c>
      <c r="AH147" s="194" t="s">
        <v>179</v>
      </c>
      <c r="AI147" s="190"/>
    </row>
    <row r="148" spans="1:35" s="6" customFormat="1" ht="88.5" customHeight="1" x14ac:dyDescent="0.2">
      <c r="A148" s="66" t="s">
        <v>49</v>
      </c>
      <c r="B148" s="66" t="s">
        <v>168</v>
      </c>
      <c r="C148" s="66" t="s">
        <v>168</v>
      </c>
      <c r="D148" s="66" t="s">
        <v>143</v>
      </c>
      <c r="E148" s="66" t="s">
        <v>148</v>
      </c>
      <c r="F148" s="66" t="s">
        <v>39</v>
      </c>
      <c r="G148" s="66" t="s">
        <v>176</v>
      </c>
      <c r="H148" s="66" t="s">
        <v>224</v>
      </c>
      <c r="I148" s="66" t="s">
        <v>827</v>
      </c>
      <c r="J148" s="67" t="s">
        <v>828</v>
      </c>
      <c r="K148" s="66" t="s">
        <v>829</v>
      </c>
      <c r="L148" s="66" t="s">
        <v>830</v>
      </c>
      <c r="M148" s="67" t="s">
        <v>24</v>
      </c>
      <c r="N148" s="67" t="s">
        <v>238</v>
      </c>
      <c r="O148" s="67" t="s">
        <v>28</v>
      </c>
      <c r="P148" s="81">
        <v>160</v>
      </c>
      <c r="Q148" s="81">
        <v>170</v>
      </c>
      <c r="R148" s="67"/>
      <c r="S148" s="67"/>
      <c r="T148" s="67"/>
      <c r="U148" s="67"/>
      <c r="V148" s="67"/>
      <c r="W148" s="67">
        <v>85</v>
      </c>
      <c r="X148" s="67"/>
      <c r="Y148" s="67"/>
      <c r="Z148" s="67"/>
      <c r="AA148" s="67"/>
      <c r="AB148" s="67"/>
      <c r="AC148" s="67">
        <v>85</v>
      </c>
      <c r="AD148" s="67" t="s">
        <v>233</v>
      </c>
      <c r="AE148" s="67" t="s">
        <v>233</v>
      </c>
      <c r="AF148" s="95" t="s">
        <v>233</v>
      </c>
      <c r="AG148" s="95" t="s">
        <v>233</v>
      </c>
      <c r="AH148" s="73" t="s">
        <v>179</v>
      </c>
      <c r="AI148" s="190"/>
    </row>
    <row r="149" spans="1:35" s="6" customFormat="1" ht="88.5" customHeight="1" x14ac:dyDescent="0.2">
      <c r="A149" s="66" t="s">
        <v>49</v>
      </c>
      <c r="B149" s="66" t="s">
        <v>168</v>
      </c>
      <c r="C149" s="66" t="s">
        <v>168</v>
      </c>
      <c r="D149" s="66" t="s">
        <v>143</v>
      </c>
      <c r="E149" s="66" t="s">
        <v>148</v>
      </c>
      <c r="F149" s="66" t="s">
        <v>39</v>
      </c>
      <c r="G149" s="66" t="s">
        <v>176</v>
      </c>
      <c r="H149" s="66" t="s">
        <v>224</v>
      </c>
      <c r="I149" s="66" t="s">
        <v>831</v>
      </c>
      <c r="J149" s="67" t="s">
        <v>832</v>
      </c>
      <c r="K149" s="66" t="s">
        <v>833</v>
      </c>
      <c r="L149" s="66" t="s">
        <v>834</v>
      </c>
      <c r="M149" s="67" t="s">
        <v>22</v>
      </c>
      <c r="N149" s="67" t="s">
        <v>238</v>
      </c>
      <c r="O149" s="67" t="s">
        <v>28</v>
      </c>
      <c r="P149" s="67">
        <v>0</v>
      </c>
      <c r="Q149" s="81">
        <v>2</v>
      </c>
      <c r="R149" s="67"/>
      <c r="S149" s="67"/>
      <c r="T149" s="68"/>
      <c r="U149" s="67"/>
      <c r="V149" s="67"/>
      <c r="W149" s="67">
        <v>1</v>
      </c>
      <c r="X149" s="67"/>
      <c r="Y149" s="67"/>
      <c r="Z149" s="68"/>
      <c r="AA149" s="67"/>
      <c r="AB149" s="67"/>
      <c r="AC149" s="67">
        <v>1</v>
      </c>
      <c r="AD149" s="66" t="s">
        <v>835</v>
      </c>
      <c r="AE149" s="66" t="s">
        <v>836</v>
      </c>
      <c r="AF149" s="67" t="s">
        <v>837</v>
      </c>
      <c r="AG149" s="115">
        <v>3512680507</v>
      </c>
      <c r="AH149" s="127" t="s">
        <v>179</v>
      </c>
    </row>
    <row r="150" spans="1:35" s="6" customFormat="1" ht="88.5" customHeight="1" x14ac:dyDescent="0.2">
      <c r="A150" s="66" t="s">
        <v>49</v>
      </c>
      <c r="B150" s="66" t="s">
        <v>168</v>
      </c>
      <c r="C150" s="66" t="s">
        <v>168</v>
      </c>
      <c r="D150" s="66" t="s">
        <v>143</v>
      </c>
      <c r="E150" s="66" t="s">
        <v>148</v>
      </c>
      <c r="F150" s="66" t="s">
        <v>39</v>
      </c>
      <c r="G150" s="66" t="s">
        <v>176</v>
      </c>
      <c r="H150" s="66" t="s">
        <v>224</v>
      </c>
      <c r="I150" s="66" t="s">
        <v>838</v>
      </c>
      <c r="J150" s="67" t="s">
        <v>839</v>
      </c>
      <c r="K150" s="66" t="s">
        <v>840</v>
      </c>
      <c r="L150" s="66" t="s">
        <v>841</v>
      </c>
      <c r="M150" s="67" t="s">
        <v>22</v>
      </c>
      <c r="N150" s="67" t="s">
        <v>238</v>
      </c>
      <c r="O150" s="67" t="s">
        <v>25</v>
      </c>
      <c r="P150" s="105">
        <v>8</v>
      </c>
      <c r="Q150" s="105">
        <v>12</v>
      </c>
      <c r="R150" s="67">
        <v>1</v>
      </c>
      <c r="S150" s="67">
        <v>1</v>
      </c>
      <c r="T150" s="67">
        <v>1</v>
      </c>
      <c r="U150" s="67">
        <v>1</v>
      </c>
      <c r="V150" s="67">
        <v>1</v>
      </c>
      <c r="W150" s="67">
        <v>1</v>
      </c>
      <c r="X150" s="67">
        <v>1</v>
      </c>
      <c r="Y150" s="67">
        <v>1</v>
      </c>
      <c r="Z150" s="67">
        <v>1</v>
      </c>
      <c r="AA150" s="67">
        <v>1</v>
      </c>
      <c r="AB150" s="67">
        <v>1</v>
      </c>
      <c r="AC150" s="67"/>
      <c r="AD150" s="67" t="s">
        <v>233</v>
      </c>
      <c r="AE150" s="67" t="s">
        <v>233</v>
      </c>
      <c r="AF150" s="95" t="s">
        <v>233</v>
      </c>
      <c r="AG150" s="95" t="s">
        <v>233</v>
      </c>
      <c r="AH150" s="127" t="s">
        <v>179</v>
      </c>
    </row>
    <row r="151" spans="1:35" s="6" customFormat="1" ht="88.5" customHeight="1" thickBot="1" x14ac:dyDescent="0.25">
      <c r="A151" s="119" t="s">
        <v>49</v>
      </c>
      <c r="B151" s="119" t="s">
        <v>168</v>
      </c>
      <c r="C151" s="72" t="s">
        <v>168</v>
      </c>
      <c r="D151" s="119" t="s">
        <v>141</v>
      </c>
      <c r="E151" s="119" t="s">
        <v>225</v>
      </c>
      <c r="F151" s="72" t="s">
        <v>39</v>
      </c>
      <c r="G151" s="72" t="s">
        <v>176</v>
      </c>
      <c r="H151" s="72" t="s">
        <v>224</v>
      </c>
      <c r="I151" s="119" t="s">
        <v>842</v>
      </c>
      <c r="J151" s="121" t="s">
        <v>843</v>
      </c>
      <c r="K151" s="72" t="s">
        <v>844</v>
      </c>
      <c r="L151" s="72" t="s">
        <v>845</v>
      </c>
      <c r="M151" s="71" t="s">
        <v>23</v>
      </c>
      <c r="N151" s="71" t="s">
        <v>238</v>
      </c>
      <c r="O151" s="71" t="s">
        <v>255</v>
      </c>
      <c r="P151" s="71">
        <v>1</v>
      </c>
      <c r="Q151" s="71">
        <v>1</v>
      </c>
      <c r="R151" s="71"/>
      <c r="S151" s="71"/>
      <c r="T151" s="71"/>
      <c r="U151" s="71"/>
      <c r="V151" s="71"/>
      <c r="W151" s="71"/>
      <c r="X151" s="71"/>
      <c r="Y151" s="71">
        <v>1</v>
      </c>
      <c r="Z151" s="71"/>
      <c r="AA151" s="71"/>
      <c r="AB151" s="121"/>
      <c r="AC151" s="71"/>
      <c r="AD151" s="72" t="s">
        <v>835</v>
      </c>
      <c r="AE151" s="72" t="s">
        <v>846</v>
      </c>
      <c r="AF151" s="71" t="s">
        <v>837</v>
      </c>
      <c r="AG151" s="161">
        <v>110000000</v>
      </c>
      <c r="AH151" s="192" t="s">
        <v>179</v>
      </c>
      <c r="AI151" s="190"/>
    </row>
    <row r="152" spans="1:35" s="6" customFormat="1" ht="88.5" customHeight="1" thickTop="1" x14ac:dyDescent="0.2">
      <c r="A152" s="172" t="s">
        <v>847</v>
      </c>
      <c r="B152" s="172" t="s">
        <v>168</v>
      </c>
      <c r="C152" s="164" t="s">
        <v>168</v>
      </c>
      <c r="D152" s="172" t="s">
        <v>145</v>
      </c>
      <c r="E152" s="172" t="s">
        <v>848</v>
      </c>
      <c r="F152" s="164" t="s">
        <v>39</v>
      </c>
      <c r="G152" s="164" t="s">
        <v>176</v>
      </c>
      <c r="H152" s="164" t="s">
        <v>849</v>
      </c>
      <c r="I152" s="172" t="s">
        <v>850</v>
      </c>
      <c r="J152" s="171" t="s">
        <v>851</v>
      </c>
      <c r="K152" s="164" t="s">
        <v>852</v>
      </c>
      <c r="L152" s="164" t="s">
        <v>853</v>
      </c>
      <c r="M152" s="170" t="s">
        <v>23</v>
      </c>
      <c r="N152" s="163" t="s">
        <v>854</v>
      </c>
      <c r="O152" s="163" t="s">
        <v>28</v>
      </c>
      <c r="P152" s="169"/>
      <c r="Q152" s="168">
        <f>SUM(R152:AC152)</f>
        <v>8</v>
      </c>
      <c r="R152" s="165"/>
      <c r="S152" s="167"/>
      <c r="T152" s="165"/>
      <c r="U152" s="165"/>
      <c r="V152" s="167"/>
      <c r="W152" s="165">
        <v>4</v>
      </c>
      <c r="X152" s="165"/>
      <c r="Y152" s="167"/>
      <c r="Z152" s="167"/>
      <c r="AA152" s="167"/>
      <c r="AB152" s="166"/>
      <c r="AC152" s="165">
        <v>4</v>
      </c>
      <c r="AD152" s="163" t="s">
        <v>233</v>
      </c>
      <c r="AE152" s="163" t="s">
        <v>233</v>
      </c>
      <c r="AF152" s="163" t="s">
        <v>233</v>
      </c>
      <c r="AG152" s="163" t="s">
        <v>233</v>
      </c>
      <c r="AH152" s="193" t="s">
        <v>180</v>
      </c>
      <c r="AI152" s="190"/>
    </row>
    <row r="153" spans="1:35" s="6" customFormat="1" ht="88.5" customHeight="1" x14ac:dyDescent="0.2">
      <c r="A153" s="109" t="s">
        <v>847</v>
      </c>
      <c r="B153" s="109" t="s">
        <v>168</v>
      </c>
      <c r="C153" s="109" t="s">
        <v>168</v>
      </c>
      <c r="D153" s="109" t="s">
        <v>145</v>
      </c>
      <c r="E153" s="109" t="s">
        <v>848</v>
      </c>
      <c r="F153" s="109" t="s">
        <v>39</v>
      </c>
      <c r="G153" s="109" t="s">
        <v>176</v>
      </c>
      <c r="H153" s="109" t="s">
        <v>855</v>
      </c>
      <c r="I153" s="109" t="s">
        <v>856</v>
      </c>
      <c r="J153" s="89" t="s">
        <v>857</v>
      </c>
      <c r="K153" s="109" t="s">
        <v>858</v>
      </c>
      <c r="L153" s="109" t="s">
        <v>859</v>
      </c>
      <c r="M153" s="90" t="s">
        <v>23</v>
      </c>
      <c r="N153" s="89" t="s">
        <v>854</v>
      </c>
      <c r="O153" s="89" t="s">
        <v>26</v>
      </c>
      <c r="P153" s="91"/>
      <c r="Q153" s="92">
        <f t="shared" ref="Q153:Q154" si="0">SUM(R153:AC153)</f>
        <v>174</v>
      </c>
      <c r="R153" s="107"/>
      <c r="S153" s="107"/>
      <c r="T153" s="107">
        <v>45</v>
      </c>
      <c r="U153" s="107"/>
      <c r="V153" s="107"/>
      <c r="W153" s="107">
        <v>43</v>
      </c>
      <c r="X153" s="107"/>
      <c r="Y153" s="107"/>
      <c r="Z153" s="107">
        <v>43</v>
      </c>
      <c r="AA153" s="107"/>
      <c r="AB153" s="107"/>
      <c r="AC153" s="107">
        <v>43</v>
      </c>
      <c r="AD153" s="89" t="s">
        <v>233</v>
      </c>
      <c r="AE153" s="89" t="s">
        <v>233</v>
      </c>
      <c r="AF153" s="89" t="s">
        <v>233</v>
      </c>
      <c r="AG153" s="89" t="s">
        <v>233</v>
      </c>
      <c r="AH153" s="127" t="s">
        <v>180</v>
      </c>
    </row>
    <row r="154" spans="1:35" s="6" customFormat="1" ht="88.5" customHeight="1" thickBot="1" x14ac:dyDescent="0.25">
      <c r="A154" s="176" t="s">
        <v>847</v>
      </c>
      <c r="B154" s="177" t="s">
        <v>168</v>
      </c>
      <c r="C154" s="176" t="s">
        <v>168</v>
      </c>
      <c r="D154" s="177" t="s">
        <v>145</v>
      </c>
      <c r="E154" s="177" t="s">
        <v>848</v>
      </c>
      <c r="F154" s="176" t="s">
        <v>39</v>
      </c>
      <c r="G154" s="176" t="s">
        <v>176</v>
      </c>
      <c r="H154" s="176" t="s">
        <v>855</v>
      </c>
      <c r="I154" s="176" t="s">
        <v>856</v>
      </c>
      <c r="J154" s="174" t="s">
        <v>860</v>
      </c>
      <c r="K154" s="176" t="s">
        <v>858</v>
      </c>
      <c r="L154" s="176" t="s">
        <v>859</v>
      </c>
      <c r="M154" s="180" t="s">
        <v>23</v>
      </c>
      <c r="N154" s="175" t="s">
        <v>854</v>
      </c>
      <c r="O154" s="175" t="s">
        <v>28</v>
      </c>
      <c r="P154" s="179"/>
      <c r="Q154" s="178">
        <f t="shared" si="0"/>
        <v>2</v>
      </c>
      <c r="R154" s="175"/>
      <c r="S154" s="175"/>
      <c r="T154" s="175"/>
      <c r="U154" s="175">
        <v>1</v>
      </c>
      <c r="V154" s="175"/>
      <c r="W154" s="174"/>
      <c r="X154" s="175"/>
      <c r="Y154" s="175"/>
      <c r="Z154" s="175"/>
      <c r="AA154" s="175">
        <v>1</v>
      </c>
      <c r="AB154" s="174"/>
      <c r="AC154" s="174"/>
      <c r="AD154" s="174" t="s">
        <v>233</v>
      </c>
      <c r="AE154" s="175" t="s">
        <v>233</v>
      </c>
      <c r="AF154" s="175" t="s">
        <v>233</v>
      </c>
      <c r="AG154" s="174" t="s">
        <v>233</v>
      </c>
      <c r="AH154" s="192" t="s">
        <v>180</v>
      </c>
      <c r="AI154" s="190"/>
    </row>
    <row r="155" spans="1:35" s="6" customFormat="1" ht="88.5" customHeight="1" thickTop="1" x14ac:dyDescent="0.2">
      <c r="A155" s="123" t="s">
        <v>49</v>
      </c>
      <c r="B155" s="65" t="s">
        <v>170</v>
      </c>
      <c r="C155" s="123" t="s">
        <v>170</v>
      </c>
      <c r="D155" s="65" t="s">
        <v>139</v>
      </c>
      <c r="E155" s="65" t="s">
        <v>139</v>
      </c>
      <c r="F155" s="123" t="s">
        <v>39</v>
      </c>
      <c r="G155" s="123" t="s">
        <v>176</v>
      </c>
      <c r="H155" s="123" t="s">
        <v>1115</v>
      </c>
      <c r="I155" s="123" t="s">
        <v>1116</v>
      </c>
      <c r="J155" s="69" t="s">
        <v>1117</v>
      </c>
      <c r="K155" s="123" t="s">
        <v>1118</v>
      </c>
      <c r="L155" s="123" t="s">
        <v>1119</v>
      </c>
      <c r="M155" s="117" t="s">
        <v>22</v>
      </c>
      <c r="N155" s="117" t="s">
        <v>211</v>
      </c>
      <c r="O155" s="117" t="s">
        <v>26</v>
      </c>
      <c r="P155" s="117" t="s">
        <v>1120</v>
      </c>
      <c r="Q155" s="69" t="s">
        <v>910</v>
      </c>
      <c r="R155" s="117">
        <v>0</v>
      </c>
      <c r="S155" s="117">
        <v>0</v>
      </c>
      <c r="T155" s="117" t="s">
        <v>907</v>
      </c>
      <c r="U155" s="117">
        <v>0</v>
      </c>
      <c r="V155" s="117">
        <v>0</v>
      </c>
      <c r="W155" s="69" t="s">
        <v>908</v>
      </c>
      <c r="X155" s="117">
        <v>0</v>
      </c>
      <c r="Y155" s="117">
        <v>0</v>
      </c>
      <c r="Z155" s="117" t="s">
        <v>909</v>
      </c>
      <c r="AA155" s="117">
        <v>0</v>
      </c>
      <c r="AB155" s="69">
        <v>0</v>
      </c>
      <c r="AC155" s="69" t="s">
        <v>910</v>
      </c>
      <c r="AD155" s="65" t="s">
        <v>195</v>
      </c>
      <c r="AE155" s="123" t="s">
        <v>1108</v>
      </c>
      <c r="AF155" s="117" t="s">
        <v>1109</v>
      </c>
      <c r="AG155" s="173">
        <v>1275000000</v>
      </c>
      <c r="AH155" s="191" t="s">
        <v>209</v>
      </c>
    </row>
    <row r="156" spans="1:35" s="6" customFormat="1" ht="88.5" customHeight="1" x14ac:dyDescent="0.2">
      <c r="A156" s="66" t="s">
        <v>49</v>
      </c>
      <c r="B156" s="66" t="s">
        <v>170</v>
      </c>
      <c r="C156" s="66" t="s">
        <v>170</v>
      </c>
      <c r="D156" s="66" t="s">
        <v>139</v>
      </c>
      <c r="E156" s="66" t="s">
        <v>139</v>
      </c>
      <c r="F156" s="66" t="s">
        <v>39</v>
      </c>
      <c r="G156" s="66" t="s">
        <v>176</v>
      </c>
      <c r="H156" s="66" t="s">
        <v>1115</v>
      </c>
      <c r="I156" s="66" t="s">
        <v>1116</v>
      </c>
      <c r="J156" s="67" t="s">
        <v>1117</v>
      </c>
      <c r="K156" s="66" t="s">
        <v>1118</v>
      </c>
      <c r="L156" s="66" t="s">
        <v>1119</v>
      </c>
      <c r="M156" s="67" t="s">
        <v>22</v>
      </c>
      <c r="N156" s="67" t="s">
        <v>211</v>
      </c>
      <c r="O156" s="67" t="s">
        <v>26</v>
      </c>
      <c r="P156" s="67" t="s">
        <v>1120</v>
      </c>
      <c r="Q156" s="67" t="s">
        <v>910</v>
      </c>
      <c r="R156" s="67"/>
      <c r="S156" s="67"/>
      <c r="T156" s="67" t="s">
        <v>907</v>
      </c>
      <c r="U156" s="67"/>
      <c r="V156" s="67"/>
      <c r="W156" s="67" t="s">
        <v>908</v>
      </c>
      <c r="X156" s="67"/>
      <c r="Y156" s="67"/>
      <c r="Z156" s="67" t="s">
        <v>909</v>
      </c>
      <c r="AA156" s="67"/>
      <c r="AB156" s="67"/>
      <c r="AC156" s="67" t="s">
        <v>910</v>
      </c>
      <c r="AD156" s="66" t="s">
        <v>195</v>
      </c>
      <c r="AE156" s="66" t="s">
        <v>1110</v>
      </c>
      <c r="AF156" s="67" t="s">
        <v>1109</v>
      </c>
      <c r="AG156" s="116">
        <v>130000000</v>
      </c>
      <c r="AH156" s="127" t="s">
        <v>209</v>
      </c>
    </row>
    <row r="157" spans="1:35" s="6" customFormat="1" ht="88.5" customHeight="1" x14ac:dyDescent="0.2">
      <c r="A157" s="66" t="s">
        <v>49</v>
      </c>
      <c r="B157" s="66" t="s">
        <v>170</v>
      </c>
      <c r="C157" s="66" t="s">
        <v>170</v>
      </c>
      <c r="D157" s="66" t="s">
        <v>139</v>
      </c>
      <c r="E157" s="66" t="s">
        <v>139</v>
      </c>
      <c r="F157" s="66" t="s">
        <v>39</v>
      </c>
      <c r="G157" s="66" t="s">
        <v>176</v>
      </c>
      <c r="H157" s="66" t="s">
        <v>1115</v>
      </c>
      <c r="I157" s="66" t="s">
        <v>1116</v>
      </c>
      <c r="J157" s="67" t="s">
        <v>1117</v>
      </c>
      <c r="K157" s="66" t="s">
        <v>1118</v>
      </c>
      <c r="L157" s="66" t="s">
        <v>1119</v>
      </c>
      <c r="M157" s="67" t="s">
        <v>22</v>
      </c>
      <c r="N157" s="67" t="s">
        <v>211</v>
      </c>
      <c r="O157" s="67" t="s">
        <v>26</v>
      </c>
      <c r="P157" s="67" t="s">
        <v>1120</v>
      </c>
      <c r="Q157" s="67" t="s">
        <v>910</v>
      </c>
      <c r="R157" s="67"/>
      <c r="S157" s="67"/>
      <c r="T157" s="67" t="s">
        <v>907</v>
      </c>
      <c r="U157" s="67"/>
      <c r="V157" s="67"/>
      <c r="W157" s="67" t="s">
        <v>908</v>
      </c>
      <c r="X157" s="67"/>
      <c r="Y157" s="67"/>
      <c r="Z157" s="67" t="s">
        <v>909</v>
      </c>
      <c r="AA157" s="67"/>
      <c r="AB157" s="67"/>
      <c r="AC157" s="67" t="s">
        <v>910</v>
      </c>
      <c r="AD157" s="66" t="s">
        <v>195</v>
      </c>
      <c r="AE157" s="66" t="s">
        <v>1111</v>
      </c>
      <c r="AF157" s="67" t="s">
        <v>1109</v>
      </c>
      <c r="AG157" s="116">
        <v>60000000</v>
      </c>
      <c r="AH157" s="73" t="s">
        <v>209</v>
      </c>
      <c r="AI157" s="190"/>
    </row>
    <row r="158" spans="1:35" s="6" customFormat="1" ht="88.5" customHeight="1" x14ac:dyDescent="0.2">
      <c r="A158" s="66" t="s">
        <v>49</v>
      </c>
      <c r="B158" s="66" t="s">
        <v>170</v>
      </c>
      <c r="C158" s="66" t="s">
        <v>170</v>
      </c>
      <c r="D158" s="66" t="s">
        <v>139</v>
      </c>
      <c r="E158" s="66" t="s">
        <v>139</v>
      </c>
      <c r="F158" s="66" t="s">
        <v>39</v>
      </c>
      <c r="G158" s="66" t="s">
        <v>176</v>
      </c>
      <c r="H158" s="66" t="s">
        <v>1115</v>
      </c>
      <c r="I158" s="66" t="s">
        <v>1116</v>
      </c>
      <c r="J158" s="67" t="s">
        <v>1117</v>
      </c>
      <c r="K158" s="66" t="s">
        <v>1118</v>
      </c>
      <c r="L158" s="66" t="s">
        <v>1119</v>
      </c>
      <c r="M158" s="67" t="s">
        <v>22</v>
      </c>
      <c r="N158" s="67" t="s">
        <v>211</v>
      </c>
      <c r="O158" s="67" t="s">
        <v>26</v>
      </c>
      <c r="P158" s="67" t="s">
        <v>1120</v>
      </c>
      <c r="Q158" s="67" t="s">
        <v>910</v>
      </c>
      <c r="R158" s="67"/>
      <c r="S158" s="67"/>
      <c r="T158" s="67" t="s">
        <v>907</v>
      </c>
      <c r="U158" s="67"/>
      <c r="V158" s="67"/>
      <c r="W158" s="67" t="s">
        <v>908</v>
      </c>
      <c r="X158" s="67"/>
      <c r="Y158" s="67"/>
      <c r="Z158" s="67" t="s">
        <v>909</v>
      </c>
      <c r="AA158" s="67"/>
      <c r="AB158" s="67"/>
      <c r="AC158" s="67" t="s">
        <v>910</v>
      </c>
      <c r="AD158" s="66" t="s">
        <v>195</v>
      </c>
      <c r="AE158" s="66" t="s">
        <v>1112</v>
      </c>
      <c r="AF158" s="67" t="s">
        <v>1109</v>
      </c>
      <c r="AG158" s="116">
        <v>800000000</v>
      </c>
      <c r="AH158" s="73" t="s">
        <v>209</v>
      </c>
      <c r="AI158" s="190"/>
    </row>
    <row r="159" spans="1:35" s="6" customFormat="1" ht="88.5" customHeight="1" x14ac:dyDescent="0.2">
      <c r="A159" s="66" t="s">
        <v>49</v>
      </c>
      <c r="B159" s="66" t="s">
        <v>170</v>
      </c>
      <c r="C159" s="66" t="s">
        <v>170</v>
      </c>
      <c r="D159" s="66" t="s">
        <v>139</v>
      </c>
      <c r="E159" s="66" t="s">
        <v>139</v>
      </c>
      <c r="F159" s="66" t="s">
        <v>39</v>
      </c>
      <c r="G159" s="66" t="s">
        <v>176</v>
      </c>
      <c r="H159" s="66" t="s">
        <v>1115</v>
      </c>
      <c r="I159" s="66" t="s">
        <v>1116</v>
      </c>
      <c r="J159" s="67" t="s">
        <v>1117</v>
      </c>
      <c r="K159" s="66" t="s">
        <v>1118</v>
      </c>
      <c r="L159" s="66" t="s">
        <v>1119</v>
      </c>
      <c r="M159" s="67" t="s">
        <v>22</v>
      </c>
      <c r="N159" s="67" t="s">
        <v>211</v>
      </c>
      <c r="O159" s="67" t="s">
        <v>26</v>
      </c>
      <c r="P159" s="67" t="s">
        <v>1120</v>
      </c>
      <c r="Q159" s="67" t="s">
        <v>910</v>
      </c>
      <c r="R159" s="67"/>
      <c r="S159" s="67"/>
      <c r="T159" s="67" t="s">
        <v>907</v>
      </c>
      <c r="U159" s="67"/>
      <c r="V159" s="67"/>
      <c r="W159" s="67" t="s">
        <v>908</v>
      </c>
      <c r="X159" s="67"/>
      <c r="Y159" s="67"/>
      <c r="Z159" s="67" t="s">
        <v>909</v>
      </c>
      <c r="AA159" s="67"/>
      <c r="AB159" s="67"/>
      <c r="AC159" s="67" t="s">
        <v>910</v>
      </c>
      <c r="AD159" s="66" t="s">
        <v>195</v>
      </c>
      <c r="AE159" s="66" t="s">
        <v>1113</v>
      </c>
      <c r="AF159" s="67" t="s">
        <v>1114</v>
      </c>
      <c r="AG159" s="116">
        <v>235000000</v>
      </c>
      <c r="AH159" s="127" t="s">
        <v>209</v>
      </c>
    </row>
    <row r="160" spans="1:35" s="6" customFormat="1" ht="88.5" customHeight="1" x14ac:dyDescent="0.2">
      <c r="A160" s="66" t="s">
        <v>49</v>
      </c>
      <c r="B160" s="66" t="s">
        <v>170</v>
      </c>
      <c r="C160" s="66" t="s">
        <v>170</v>
      </c>
      <c r="D160" s="66" t="s">
        <v>139</v>
      </c>
      <c r="E160" s="66" t="s">
        <v>139</v>
      </c>
      <c r="F160" s="66" t="s">
        <v>39</v>
      </c>
      <c r="G160" s="66" t="s">
        <v>176</v>
      </c>
      <c r="H160" s="66" t="s">
        <v>1115</v>
      </c>
      <c r="I160" s="66" t="s">
        <v>1116</v>
      </c>
      <c r="J160" s="67" t="s">
        <v>1117</v>
      </c>
      <c r="K160" s="66" t="s">
        <v>1118</v>
      </c>
      <c r="L160" s="66" t="s">
        <v>1119</v>
      </c>
      <c r="M160" s="67" t="s">
        <v>22</v>
      </c>
      <c r="N160" s="67" t="s">
        <v>211</v>
      </c>
      <c r="O160" s="67" t="s">
        <v>26</v>
      </c>
      <c r="P160" s="67" t="s">
        <v>1120</v>
      </c>
      <c r="Q160" s="67" t="s">
        <v>910</v>
      </c>
      <c r="R160" s="67"/>
      <c r="S160" s="67"/>
      <c r="T160" s="67" t="s">
        <v>907</v>
      </c>
      <c r="U160" s="67"/>
      <c r="V160" s="67"/>
      <c r="W160" s="67" t="s">
        <v>908</v>
      </c>
      <c r="X160" s="67"/>
      <c r="Y160" s="67"/>
      <c r="Z160" s="67" t="s">
        <v>909</v>
      </c>
      <c r="AA160" s="67"/>
      <c r="AB160" s="67"/>
      <c r="AC160" s="67" t="s">
        <v>910</v>
      </c>
      <c r="AD160" s="89" t="s">
        <v>233</v>
      </c>
      <c r="AE160" s="89" t="s">
        <v>233</v>
      </c>
      <c r="AF160" s="89" t="s">
        <v>233</v>
      </c>
      <c r="AG160" s="89" t="s">
        <v>233</v>
      </c>
      <c r="AH160" s="73" t="s">
        <v>209</v>
      </c>
      <c r="AI160" s="190"/>
    </row>
    <row r="161" spans="1:35" s="6" customFormat="1" ht="88.5" customHeight="1" x14ac:dyDescent="0.2">
      <c r="A161" s="66" t="s">
        <v>49</v>
      </c>
      <c r="B161" s="66" t="s">
        <v>168</v>
      </c>
      <c r="C161" s="66" t="s">
        <v>168</v>
      </c>
      <c r="D161" s="66" t="s">
        <v>139</v>
      </c>
      <c r="E161" s="66" t="s">
        <v>139</v>
      </c>
      <c r="F161" s="66" t="s">
        <v>39</v>
      </c>
      <c r="G161" s="66" t="s">
        <v>176</v>
      </c>
      <c r="H161" s="66" t="s">
        <v>861</v>
      </c>
      <c r="I161" s="66" t="s">
        <v>862</v>
      </c>
      <c r="J161" s="67" t="s">
        <v>863</v>
      </c>
      <c r="K161" s="66" t="s">
        <v>864</v>
      </c>
      <c r="L161" s="66" t="s">
        <v>865</v>
      </c>
      <c r="M161" s="67" t="s">
        <v>22</v>
      </c>
      <c r="N161" s="67" t="s">
        <v>211</v>
      </c>
      <c r="O161" s="67" t="s">
        <v>26</v>
      </c>
      <c r="P161" s="93" t="s">
        <v>866</v>
      </c>
      <c r="Q161" s="93" t="s">
        <v>867</v>
      </c>
      <c r="R161" s="93">
        <v>0</v>
      </c>
      <c r="S161" s="93">
        <v>0</v>
      </c>
      <c r="T161" s="93" t="s">
        <v>868</v>
      </c>
      <c r="U161" s="93">
        <v>0</v>
      </c>
      <c r="V161" s="93">
        <v>0</v>
      </c>
      <c r="W161" s="93" t="s">
        <v>869</v>
      </c>
      <c r="X161" s="93">
        <v>0</v>
      </c>
      <c r="Y161" s="93">
        <v>0</v>
      </c>
      <c r="Z161" s="93" t="s">
        <v>870</v>
      </c>
      <c r="AA161" s="93">
        <v>0</v>
      </c>
      <c r="AB161" s="93">
        <v>0</v>
      </c>
      <c r="AC161" s="93" t="s">
        <v>867</v>
      </c>
      <c r="AD161" s="89" t="s">
        <v>233</v>
      </c>
      <c r="AE161" s="89" t="s">
        <v>233</v>
      </c>
      <c r="AF161" s="89" t="s">
        <v>233</v>
      </c>
      <c r="AG161" s="89" t="s">
        <v>233</v>
      </c>
      <c r="AH161" s="127" t="s">
        <v>209</v>
      </c>
    </row>
    <row r="162" spans="1:35" s="6" customFormat="1" ht="88.5" customHeight="1" x14ac:dyDescent="0.2">
      <c r="A162" s="66" t="s">
        <v>49</v>
      </c>
      <c r="B162" s="66" t="s">
        <v>168</v>
      </c>
      <c r="C162" s="66" t="s">
        <v>168</v>
      </c>
      <c r="D162" s="66" t="s">
        <v>139</v>
      </c>
      <c r="E162" s="66" t="s">
        <v>139</v>
      </c>
      <c r="F162" s="66" t="s">
        <v>39</v>
      </c>
      <c r="G162" s="66" t="s">
        <v>176</v>
      </c>
      <c r="H162" s="66" t="s">
        <v>871</v>
      </c>
      <c r="I162" s="66" t="s">
        <v>872</v>
      </c>
      <c r="J162" s="67" t="s">
        <v>873</v>
      </c>
      <c r="K162" s="66" t="s">
        <v>874</v>
      </c>
      <c r="L162" s="66" t="s">
        <v>875</v>
      </c>
      <c r="M162" s="67" t="s">
        <v>22</v>
      </c>
      <c r="N162" s="67" t="s">
        <v>211</v>
      </c>
      <c r="O162" s="67" t="s">
        <v>26</v>
      </c>
      <c r="P162" s="93" t="s">
        <v>876</v>
      </c>
      <c r="Q162" s="93" t="s">
        <v>877</v>
      </c>
      <c r="R162" s="93">
        <v>0</v>
      </c>
      <c r="S162" s="93">
        <v>0</v>
      </c>
      <c r="T162" s="93" t="s">
        <v>878</v>
      </c>
      <c r="U162" s="93">
        <v>0</v>
      </c>
      <c r="V162" s="93">
        <v>0</v>
      </c>
      <c r="W162" s="93" t="s">
        <v>879</v>
      </c>
      <c r="X162" s="93">
        <v>0</v>
      </c>
      <c r="Y162" s="93">
        <v>0</v>
      </c>
      <c r="Z162" s="93" t="s">
        <v>880</v>
      </c>
      <c r="AA162" s="93">
        <v>0</v>
      </c>
      <c r="AB162" s="93">
        <v>0</v>
      </c>
      <c r="AC162" s="93" t="s">
        <v>877</v>
      </c>
      <c r="AD162" s="89" t="s">
        <v>233</v>
      </c>
      <c r="AE162" s="89" t="s">
        <v>233</v>
      </c>
      <c r="AF162" s="89" t="s">
        <v>233</v>
      </c>
      <c r="AG162" s="89" t="s">
        <v>233</v>
      </c>
      <c r="AH162" s="127" t="s">
        <v>209</v>
      </c>
    </row>
    <row r="163" spans="1:35" s="6" customFormat="1" ht="88.5" customHeight="1" x14ac:dyDescent="0.2">
      <c r="A163" s="66" t="s">
        <v>49</v>
      </c>
      <c r="B163" s="66" t="s">
        <v>168</v>
      </c>
      <c r="C163" s="66" t="s">
        <v>168</v>
      </c>
      <c r="D163" s="66" t="s">
        <v>139</v>
      </c>
      <c r="E163" s="66" t="s">
        <v>139</v>
      </c>
      <c r="F163" s="66" t="s">
        <v>39</v>
      </c>
      <c r="G163" s="66" t="s">
        <v>176</v>
      </c>
      <c r="H163" s="66" t="s">
        <v>881</v>
      </c>
      <c r="I163" s="66" t="s">
        <v>882</v>
      </c>
      <c r="J163" s="67" t="s">
        <v>883</v>
      </c>
      <c r="K163" s="66" t="s">
        <v>884</v>
      </c>
      <c r="L163" s="66" t="s">
        <v>885</v>
      </c>
      <c r="M163" s="67" t="s">
        <v>22</v>
      </c>
      <c r="N163" s="67" t="s">
        <v>211</v>
      </c>
      <c r="O163" s="67" t="s">
        <v>26</v>
      </c>
      <c r="P163" s="93" t="s">
        <v>886</v>
      </c>
      <c r="Q163" s="93" t="s">
        <v>887</v>
      </c>
      <c r="R163" s="93">
        <v>0</v>
      </c>
      <c r="S163" s="93">
        <v>0</v>
      </c>
      <c r="T163" s="93" t="s">
        <v>888</v>
      </c>
      <c r="U163" s="93">
        <v>0</v>
      </c>
      <c r="V163" s="93">
        <v>0</v>
      </c>
      <c r="W163" s="93" t="s">
        <v>889</v>
      </c>
      <c r="X163" s="93">
        <v>0</v>
      </c>
      <c r="Y163" s="93">
        <v>0</v>
      </c>
      <c r="Z163" s="93" t="s">
        <v>890</v>
      </c>
      <c r="AA163" s="93">
        <v>0</v>
      </c>
      <c r="AB163" s="93">
        <v>0</v>
      </c>
      <c r="AC163" s="93" t="s">
        <v>887</v>
      </c>
      <c r="AD163" s="89" t="s">
        <v>233</v>
      </c>
      <c r="AE163" s="89" t="s">
        <v>233</v>
      </c>
      <c r="AF163" s="89" t="s">
        <v>233</v>
      </c>
      <c r="AG163" s="89" t="s">
        <v>233</v>
      </c>
      <c r="AH163" s="73" t="s">
        <v>209</v>
      </c>
      <c r="AI163" s="190"/>
    </row>
    <row r="164" spans="1:35" s="6" customFormat="1" ht="88.5" customHeight="1" x14ac:dyDescent="0.2">
      <c r="A164" s="66" t="s">
        <v>49</v>
      </c>
      <c r="B164" s="66" t="s">
        <v>168</v>
      </c>
      <c r="C164" s="66" t="s">
        <v>168</v>
      </c>
      <c r="D164" s="66" t="s">
        <v>139</v>
      </c>
      <c r="E164" s="66" t="s">
        <v>139</v>
      </c>
      <c r="F164" s="66" t="s">
        <v>39</v>
      </c>
      <c r="G164" s="66" t="s">
        <v>176</v>
      </c>
      <c r="H164" s="66" t="s">
        <v>891</v>
      </c>
      <c r="I164" s="66" t="s">
        <v>892</v>
      </c>
      <c r="J164" s="67" t="s">
        <v>893</v>
      </c>
      <c r="K164" s="66" t="s">
        <v>894</v>
      </c>
      <c r="L164" s="66" t="s">
        <v>895</v>
      </c>
      <c r="M164" s="67" t="s">
        <v>22</v>
      </c>
      <c r="N164" s="67" t="s">
        <v>211</v>
      </c>
      <c r="O164" s="67" t="s">
        <v>26</v>
      </c>
      <c r="P164" s="93" t="s">
        <v>896</v>
      </c>
      <c r="Q164" s="93" t="s">
        <v>897</v>
      </c>
      <c r="R164" s="93">
        <v>0</v>
      </c>
      <c r="S164" s="93">
        <v>0</v>
      </c>
      <c r="T164" s="93" t="s">
        <v>898</v>
      </c>
      <c r="U164" s="93">
        <v>0</v>
      </c>
      <c r="V164" s="93">
        <v>0</v>
      </c>
      <c r="W164" s="93" t="s">
        <v>899</v>
      </c>
      <c r="X164" s="93">
        <v>0</v>
      </c>
      <c r="Y164" s="93">
        <v>0</v>
      </c>
      <c r="Z164" s="93" t="s">
        <v>900</v>
      </c>
      <c r="AA164" s="93">
        <v>0</v>
      </c>
      <c r="AB164" s="93">
        <v>0</v>
      </c>
      <c r="AC164" s="93" t="s">
        <v>897</v>
      </c>
      <c r="AD164" s="89" t="s">
        <v>233</v>
      </c>
      <c r="AE164" s="89" t="s">
        <v>233</v>
      </c>
      <c r="AF164" s="89" t="s">
        <v>233</v>
      </c>
      <c r="AG164" s="89" t="s">
        <v>233</v>
      </c>
      <c r="AH164" s="127" t="s">
        <v>209</v>
      </c>
    </row>
    <row r="165" spans="1:35" s="6" customFormat="1" ht="88.5" customHeight="1" x14ac:dyDescent="0.2">
      <c r="A165" s="66" t="s">
        <v>49</v>
      </c>
      <c r="B165" s="66" t="s">
        <v>168</v>
      </c>
      <c r="C165" s="66" t="s">
        <v>168</v>
      </c>
      <c r="D165" s="66" t="s">
        <v>139</v>
      </c>
      <c r="E165" s="66" t="s">
        <v>139</v>
      </c>
      <c r="F165" s="66" t="s">
        <v>39</v>
      </c>
      <c r="G165" s="66" t="s">
        <v>176</v>
      </c>
      <c r="H165" s="66" t="s">
        <v>891</v>
      </c>
      <c r="I165" s="66" t="s">
        <v>901</v>
      </c>
      <c r="J165" s="67" t="s">
        <v>902</v>
      </c>
      <c r="K165" s="66" t="s">
        <v>903</v>
      </c>
      <c r="L165" s="66" t="s">
        <v>904</v>
      </c>
      <c r="M165" s="67" t="s">
        <v>22</v>
      </c>
      <c r="N165" s="67" t="s">
        <v>211</v>
      </c>
      <c r="O165" s="67" t="s">
        <v>26</v>
      </c>
      <c r="P165" s="93" t="s">
        <v>905</v>
      </c>
      <c r="Q165" s="93" t="s">
        <v>906</v>
      </c>
      <c r="R165" s="93">
        <v>0</v>
      </c>
      <c r="S165" s="93">
        <v>0</v>
      </c>
      <c r="T165" s="93" t="s">
        <v>907</v>
      </c>
      <c r="U165" s="93">
        <v>0</v>
      </c>
      <c r="V165" s="93">
        <v>0</v>
      </c>
      <c r="W165" s="93" t="s">
        <v>908</v>
      </c>
      <c r="X165" s="93">
        <v>0</v>
      </c>
      <c r="Y165" s="93">
        <v>0</v>
      </c>
      <c r="Z165" s="93" t="s">
        <v>909</v>
      </c>
      <c r="AA165" s="93">
        <v>0</v>
      </c>
      <c r="AB165" s="93">
        <v>0</v>
      </c>
      <c r="AC165" s="93" t="s">
        <v>910</v>
      </c>
      <c r="AD165" s="89" t="s">
        <v>233</v>
      </c>
      <c r="AE165" s="89" t="s">
        <v>233</v>
      </c>
      <c r="AF165" s="89" t="s">
        <v>233</v>
      </c>
      <c r="AG165" s="89" t="s">
        <v>233</v>
      </c>
      <c r="AH165" s="73" t="s">
        <v>209</v>
      </c>
      <c r="AI165" s="190"/>
    </row>
    <row r="166" spans="1:35" s="6" customFormat="1" ht="88.5" customHeight="1" x14ac:dyDescent="0.2">
      <c r="A166" s="66" t="s">
        <v>49</v>
      </c>
      <c r="B166" s="66" t="s">
        <v>168</v>
      </c>
      <c r="C166" s="66" t="s">
        <v>168</v>
      </c>
      <c r="D166" s="66" t="s">
        <v>140</v>
      </c>
      <c r="E166" s="66" t="s">
        <v>146</v>
      </c>
      <c r="F166" s="66" t="s">
        <v>39</v>
      </c>
      <c r="G166" s="66" t="s">
        <v>176</v>
      </c>
      <c r="H166" s="66" t="s">
        <v>120</v>
      </c>
      <c r="I166" s="66" t="s">
        <v>911</v>
      </c>
      <c r="J166" s="67" t="s">
        <v>912</v>
      </c>
      <c r="K166" s="66" t="s">
        <v>913</v>
      </c>
      <c r="L166" s="66" t="s">
        <v>914</v>
      </c>
      <c r="M166" s="67" t="s">
        <v>23</v>
      </c>
      <c r="N166" s="67" t="s">
        <v>275</v>
      </c>
      <c r="O166" s="67" t="s">
        <v>26</v>
      </c>
      <c r="P166" s="67">
        <v>12</v>
      </c>
      <c r="Q166" s="67">
        <v>12</v>
      </c>
      <c r="R166" s="67">
        <v>0</v>
      </c>
      <c r="S166" s="67">
        <v>0</v>
      </c>
      <c r="T166" s="67">
        <v>3</v>
      </c>
      <c r="U166" s="67">
        <v>0</v>
      </c>
      <c r="V166" s="67">
        <v>0</v>
      </c>
      <c r="W166" s="67">
        <v>3</v>
      </c>
      <c r="X166" s="67">
        <v>0</v>
      </c>
      <c r="Y166" s="67">
        <v>0</v>
      </c>
      <c r="Z166" s="67">
        <v>3</v>
      </c>
      <c r="AA166" s="67">
        <v>0</v>
      </c>
      <c r="AB166" s="67">
        <v>0</v>
      </c>
      <c r="AC166" s="67">
        <v>3</v>
      </c>
      <c r="AD166" s="89" t="s">
        <v>233</v>
      </c>
      <c r="AE166" s="89" t="s">
        <v>233</v>
      </c>
      <c r="AF166" s="89" t="s">
        <v>233</v>
      </c>
      <c r="AG166" s="89" t="s">
        <v>233</v>
      </c>
      <c r="AH166" s="73" t="s">
        <v>209</v>
      </c>
      <c r="AI166" s="190"/>
    </row>
    <row r="167" spans="1:35" s="6" customFormat="1" ht="88.5" customHeight="1" x14ac:dyDescent="0.2">
      <c r="A167" s="66" t="s">
        <v>49</v>
      </c>
      <c r="B167" s="66" t="s">
        <v>168</v>
      </c>
      <c r="C167" s="66" t="s">
        <v>168</v>
      </c>
      <c r="D167" s="66" t="s">
        <v>140</v>
      </c>
      <c r="E167" s="66" t="s">
        <v>146</v>
      </c>
      <c r="F167" s="66" t="s">
        <v>39</v>
      </c>
      <c r="G167" s="66" t="s">
        <v>176</v>
      </c>
      <c r="H167" s="66" t="s">
        <v>120</v>
      </c>
      <c r="I167" s="66" t="s">
        <v>915</v>
      </c>
      <c r="J167" s="67" t="s">
        <v>916</v>
      </c>
      <c r="K167" s="66" t="s">
        <v>917</v>
      </c>
      <c r="L167" s="66" t="s">
        <v>918</v>
      </c>
      <c r="M167" s="67" t="s">
        <v>22</v>
      </c>
      <c r="N167" s="67" t="s">
        <v>211</v>
      </c>
      <c r="O167" s="67" t="s">
        <v>26</v>
      </c>
      <c r="P167" s="93" t="s">
        <v>919</v>
      </c>
      <c r="Q167" s="93">
        <v>0.8</v>
      </c>
      <c r="R167" s="93">
        <v>0</v>
      </c>
      <c r="S167" s="93">
        <v>0</v>
      </c>
      <c r="T167" s="93">
        <v>0</v>
      </c>
      <c r="U167" s="93">
        <v>0.3</v>
      </c>
      <c r="V167" s="93">
        <v>0</v>
      </c>
      <c r="W167" s="93">
        <v>0</v>
      </c>
      <c r="X167" s="93">
        <v>0.4</v>
      </c>
      <c r="Y167" s="93">
        <v>0</v>
      </c>
      <c r="Z167" s="93">
        <v>0</v>
      </c>
      <c r="AA167" s="93">
        <v>0.8</v>
      </c>
      <c r="AB167" s="93">
        <v>0</v>
      </c>
      <c r="AC167" s="93">
        <v>0</v>
      </c>
      <c r="AD167" s="89" t="s">
        <v>233</v>
      </c>
      <c r="AE167" s="89" t="s">
        <v>233</v>
      </c>
      <c r="AF167" s="89" t="s">
        <v>233</v>
      </c>
      <c r="AG167" s="89" t="s">
        <v>233</v>
      </c>
      <c r="AH167" s="127" t="s">
        <v>209</v>
      </c>
    </row>
    <row r="168" spans="1:35" s="6" customFormat="1" ht="88.5" customHeight="1" x14ac:dyDescent="0.2">
      <c r="A168" s="66" t="s">
        <v>49</v>
      </c>
      <c r="B168" s="66" t="s">
        <v>168</v>
      </c>
      <c r="C168" s="66" t="s">
        <v>168</v>
      </c>
      <c r="D168" s="66" t="s">
        <v>140</v>
      </c>
      <c r="E168" s="66" t="s">
        <v>146</v>
      </c>
      <c r="F168" s="66" t="s">
        <v>39</v>
      </c>
      <c r="G168" s="66" t="s">
        <v>176</v>
      </c>
      <c r="H168" s="66" t="s">
        <v>120</v>
      </c>
      <c r="I168" s="66" t="s">
        <v>920</v>
      </c>
      <c r="J168" s="67" t="s">
        <v>921</v>
      </c>
      <c r="K168" s="66" t="s">
        <v>922</v>
      </c>
      <c r="L168" s="66" t="s">
        <v>923</v>
      </c>
      <c r="M168" s="67" t="s">
        <v>22</v>
      </c>
      <c r="N168" s="67" t="s">
        <v>211</v>
      </c>
      <c r="O168" s="67" t="s">
        <v>924</v>
      </c>
      <c r="P168" s="93" t="s">
        <v>925</v>
      </c>
      <c r="Q168" s="93" t="s">
        <v>680</v>
      </c>
      <c r="R168" s="93">
        <v>0</v>
      </c>
      <c r="S168" s="93">
        <v>0</v>
      </c>
      <c r="T168" s="93">
        <v>0</v>
      </c>
      <c r="U168" s="93">
        <v>1</v>
      </c>
      <c r="V168" s="93">
        <v>0</v>
      </c>
      <c r="W168" s="93">
        <v>0</v>
      </c>
      <c r="X168" s="93">
        <v>1</v>
      </c>
      <c r="Y168" s="93">
        <v>0</v>
      </c>
      <c r="Z168" s="93">
        <v>0</v>
      </c>
      <c r="AA168" s="93">
        <v>1</v>
      </c>
      <c r="AB168" s="93">
        <v>0</v>
      </c>
      <c r="AC168" s="93">
        <v>0</v>
      </c>
      <c r="AD168" s="89" t="s">
        <v>233</v>
      </c>
      <c r="AE168" s="89" t="s">
        <v>233</v>
      </c>
      <c r="AF168" s="89" t="s">
        <v>233</v>
      </c>
      <c r="AG168" s="89" t="s">
        <v>233</v>
      </c>
      <c r="AH168" s="73" t="s">
        <v>209</v>
      </c>
      <c r="AI168" s="190"/>
    </row>
    <row r="169" spans="1:35" s="6" customFormat="1" ht="88.5" customHeight="1" x14ac:dyDescent="0.2">
      <c r="A169" s="66" t="s">
        <v>49</v>
      </c>
      <c r="B169" s="66" t="s">
        <v>168</v>
      </c>
      <c r="C169" s="66" t="s">
        <v>168</v>
      </c>
      <c r="D169" s="66" t="s">
        <v>140</v>
      </c>
      <c r="E169" s="66" t="s">
        <v>146</v>
      </c>
      <c r="F169" s="66" t="s">
        <v>39</v>
      </c>
      <c r="G169" s="66" t="s">
        <v>176</v>
      </c>
      <c r="H169" s="66" t="s">
        <v>120</v>
      </c>
      <c r="I169" s="66" t="s">
        <v>926</v>
      </c>
      <c r="J169" s="108" t="s">
        <v>927</v>
      </c>
      <c r="K169" s="66" t="s">
        <v>928</v>
      </c>
      <c r="L169" s="66" t="s">
        <v>929</v>
      </c>
      <c r="M169" s="67" t="s">
        <v>22</v>
      </c>
      <c r="N169" s="67" t="s">
        <v>211</v>
      </c>
      <c r="O169" s="67" t="s">
        <v>28</v>
      </c>
      <c r="P169" s="93" t="s">
        <v>925</v>
      </c>
      <c r="Q169" s="93">
        <v>0.8</v>
      </c>
      <c r="R169" s="93">
        <v>0</v>
      </c>
      <c r="S169" s="93">
        <v>0</v>
      </c>
      <c r="T169" s="93">
        <v>0</v>
      </c>
      <c r="U169" s="93">
        <v>0</v>
      </c>
      <c r="V169" s="93">
        <v>0</v>
      </c>
      <c r="W169" s="93">
        <v>0</v>
      </c>
      <c r="X169" s="93">
        <v>0.8</v>
      </c>
      <c r="Y169" s="93">
        <v>0</v>
      </c>
      <c r="Z169" s="93">
        <v>0</v>
      </c>
      <c r="AA169" s="93">
        <v>0</v>
      </c>
      <c r="AB169" s="93">
        <v>0</v>
      </c>
      <c r="AC169" s="93">
        <v>0</v>
      </c>
      <c r="AD169" s="89" t="s">
        <v>233</v>
      </c>
      <c r="AE169" s="89" t="s">
        <v>233</v>
      </c>
      <c r="AF169" s="89" t="s">
        <v>233</v>
      </c>
      <c r="AG169" s="89" t="s">
        <v>233</v>
      </c>
      <c r="AH169" s="127" t="s">
        <v>209</v>
      </c>
    </row>
    <row r="170" spans="1:35" s="6" customFormat="1" ht="88.5" customHeight="1" x14ac:dyDescent="0.2">
      <c r="A170" s="66" t="s">
        <v>49</v>
      </c>
      <c r="B170" s="66" t="s">
        <v>168</v>
      </c>
      <c r="C170" s="66" t="s">
        <v>168</v>
      </c>
      <c r="D170" s="66" t="s">
        <v>140</v>
      </c>
      <c r="E170" s="66" t="s">
        <v>146</v>
      </c>
      <c r="F170" s="66" t="s">
        <v>39</v>
      </c>
      <c r="G170" s="66" t="s">
        <v>176</v>
      </c>
      <c r="H170" s="66" t="s">
        <v>120</v>
      </c>
      <c r="I170" s="66" t="s">
        <v>930</v>
      </c>
      <c r="J170" s="108" t="s">
        <v>927</v>
      </c>
      <c r="K170" s="66" t="s">
        <v>931</v>
      </c>
      <c r="L170" s="66" t="s">
        <v>932</v>
      </c>
      <c r="M170" s="67" t="s">
        <v>22</v>
      </c>
      <c r="N170" s="67" t="s">
        <v>211</v>
      </c>
      <c r="O170" s="67" t="s">
        <v>28</v>
      </c>
      <c r="P170" s="93" t="s">
        <v>925</v>
      </c>
      <c r="Q170" s="93">
        <v>0.8</v>
      </c>
      <c r="R170" s="93">
        <v>0</v>
      </c>
      <c r="S170" s="93">
        <v>0</v>
      </c>
      <c r="T170" s="93">
        <v>0</v>
      </c>
      <c r="U170" s="93">
        <v>0</v>
      </c>
      <c r="V170" s="93">
        <v>0</v>
      </c>
      <c r="W170" s="93">
        <v>0</v>
      </c>
      <c r="X170" s="93">
        <v>0.8</v>
      </c>
      <c r="Y170" s="93">
        <v>0</v>
      </c>
      <c r="Z170" s="93">
        <v>0</v>
      </c>
      <c r="AA170" s="93">
        <v>0</v>
      </c>
      <c r="AB170" s="93">
        <v>0</v>
      </c>
      <c r="AC170" s="93"/>
      <c r="AD170" s="89" t="s">
        <v>233</v>
      </c>
      <c r="AE170" s="89" t="s">
        <v>233</v>
      </c>
      <c r="AF170" s="89" t="s">
        <v>233</v>
      </c>
      <c r="AG170" s="89" t="s">
        <v>233</v>
      </c>
      <c r="AH170" s="127" t="s">
        <v>209</v>
      </c>
    </row>
    <row r="171" spans="1:35" s="6" customFormat="1" ht="88.5" customHeight="1" x14ac:dyDescent="0.2">
      <c r="A171" s="66" t="s">
        <v>49</v>
      </c>
      <c r="B171" s="66" t="s">
        <v>170</v>
      </c>
      <c r="C171" s="66" t="s">
        <v>170</v>
      </c>
      <c r="D171" s="66" t="s">
        <v>143</v>
      </c>
      <c r="E171" s="66" t="s">
        <v>152</v>
      </c>
      <c r="F171" s="66" t="s">
        <v>39</v>
      </c>
      <c r="G171" s="66" t="s">
        <v>176</v>
      </c>
      <c r="H171" s="66" t="s">
        <v>116</v>
      </c>
      <c r="I171" s="66" t="s">
        <v>933</v>
      </c>
      <c r="J171" s="67" t="s">
        <v>934</v>
      </c>
      <c r="K171" s="66" t="s">
        <v>935</v>
      </c>
      <c r="L171" s="66" t="s">
        <v>936</v>
      </c>
      <c r="M171" s="67" t="s">
        <v>22</v>
      </c>
      <c r="N171" s="67" t="s">
        <v>211</v>
      </c>
      <c r="O171" s="67" t="s">
        <v>26</v>
      </c>
      <c r="P171" s="93" t="s">
        <v>937</v>
      </c>
      <c r="Q171" s="93" t="s">
        <v>680</v>
      </c>
      <c r="R171" s="93">
        <v>0</v>
      </c>
      <c r="S171" s="93">
        <v>0</v>
      </c>
      <c r="T171" s="93">
        <v>1</v>
      </c>
      <c r="U171" s="93">
        <v>0</v>
      </c>
      <c r="V171" s="93">
        <v>0</v>
      </c>
      <c r="W171" s="93">
        <v>1</v>
      </c>
      <c r="X171" s="93">
        <v>0</v>
      </c>
      <c r="Y171" s="93">
        <v>0</v>
      </c>
      <c r="Z171" s="93">
        <v>1</v>
      </c>
      <c r="AA171" s="93">
        <v>0</v>
      </c>
      <c r="AB171" s="93">
        <v>0</v>
      </c>
      <c r="AC171" s="93">
        <v>1</v>
      </c>
      <c r="AD171" s="89" t="s">
        <v>233</v>
      </c>
      <c r="AE171" s="89" t="s">
        <v>233</v>
      </c>
      <c r="AF171" s="89" t="s">
        <v>233</v>
      </c>
      <c r="AG171" s="89" t="s">
        <v>233</v>
      </c>
      <c r="AH171" s="73" t="s">
        <v>209</v>
      </c>
      <c r="AI171" s="190"/>
    </row>
    <row r="172" spans="1:35" s="6" customFormat="1" ht="88.5" customHeight="1" x14ac:dyDescent="0.2">
      <c r="A172" s="66" t="s">
        <v>49</v>
      </c>
      <c r="B172" s="66" t="s">
        <v>170</v>
      </c>
      <c r="C172" s="66" t="s">
        <v>170</v>
      </c>
      <c r="D172" s="66" t="s">
        <v>143</v>
      </c>
      <c r="E172" s="66" t="s">
        <v>152</v>
      </c>
      <c r="F172" s="66" t="s">
        <v>39</v>
      </c>
      <c r="G172" s="66" t="s">
        <v>176</v>
      </c>
      <c r="H172" s="66" t="s">
        <v>116</v>
      </c>
      <c r="I172" s="66" t="s">
        <v>938</v>
      </c>
      <c r="J172" s="67" t="s">
        <v>939</v>
      </c>
      <c r="K172" s="66" t="s">
        <v>940</v>
      </c>
      <c r="L172" s="66" t="s">
        <v>941</v>
      </c>
      <c r="M172" s="67" t="s">
        <v>22</v>
      </c>
      <c r="N172" s="67" t="s">
        <v>211</v>
      </c>
      <c r="O172" s="67" t="s">
        <v>26</v>
      </c>
      <c r="P172" s="93" t="s">
        <v>942</v>
      </c>
      <c r="Q172" s="93" t="s">
        <v>943</v>
      </c>
      <c r="R172" s="93">
        <v>0</v>
      </c>
      <c r="S172" s="93">
        <v>0</v>
      </c>
      <c r="T172" s="93">
        <v>0.75</v>
      </c>
      <c r="U172" s="93">
        <v>0</v>
      </c>
      <c r="V172" s="93">
        <v>0</v>
      </c>
      <c r="W172" s="93">
        <v>0.78</v>
      </c>
      <c r="X172" s="93">
        <v>0</v>
      </c>
      <c r="Y172" s="93">
        <v>0</v>
      </c>
      <c r="Z172" s="93">
        <v>0.8</v>
      </c>
      <c r="AA172" s="93">
        <v>0</v>
      </c>
      <c r="AB172" s="93">
        <v>0</v>
      </c>
      <c r="AC172" s="93">
        <v>0.85</v>
      </c>
      <c r="AD172" s="89" t="s">
        <v>233</v>
      </c>
      <c r="AE172" s="89" t="s">
        <v>233</v>
      </c>
      <c r="AF172" s="89" t="s">
        <v>233</v>
      </c>
      <c r="AG172" s="89" t="s">
        <v>233</v>
      </c>
      <c r="AH172" s="73" t="s">
        <v>209</v>
      </c>
      <c r="AI172" s="190"/>
    </row>
    <row r="173" spans="1:35" s="6" customFormat="1" ht="88.5" customHeight="1" x14ac:dyDescent="0.2">
      <c r="A173" s="66" t="s">
        <v>49</v>
      </c>
      <c r="B173" s="66" t="s">
        <v>170</v>
      </c>
      <c r="C173" s="66" t="s">
        <v>170</v>
      </c>
      <c r="D173" s="66" t="s">
        <v>143</v>
      </c>
      <c r="E173" s="66" t="s">
        <v>152</v>
      </c>
      <c r="F173" s="66" t="s">
        <v>39</v>
      </c>
      <c r="G173" s="66" t="s">
        <v>176</v>
      </c>
      <c r="H173" s="66" t="s">
        <v>116</v>
      </c>
      <c r="I173" s="66" t="s">
        <v>944</v>
      </c>
      <c r="J173" s="67" t="s">
        <v>945</v>
      </c>
      <c r="K173" s="66" t="s">
        <v>946</v>
      </c>
      <c r="L173" s="66" t="s">
        <v>947</v>
      </c>
      <c r="M173" s="67" t="s">
        <v>23</v>
      </c>
      <c r="N173" s="67" t="s">
        <v>275</v>
      </c>
      <c r="O173" s="67" t="s">
        <v>26</v>
      </c>
      <c r="P173" s="67">
        <v>3</v>
      </c>
      <c r="Q173" s="67">
        <v>3</v>
      </c>
      <c r="R173" s="67">
        <v>0</v>
      </c>
      <c r="S173" s="67">
        <v>1</v>
      </c>
      <c r="T173" s="67">
        <v>0</v>
      </c>
      <c r="U173" s="67">
        <v>0</v>
      </c>
      <c r="V173" s="67">
        <v>0</v>
      </c>
      <c r="W173" s="67">
        <v>1</v>
      </c>
      <c r="X173" s="67">
        <v>0</v>
      </c>
      <c r="Y173" s="67">
        <v>0</v>
      </c>
      <c r="Z173" s="67">
        <v>0</v>
      </c>
      <c r="AA173" s="67">
        <v>1</v>
      </c>
      <c r="AB173" s="67">
        <v>0</v>
      </c>
      <c r="AC173" s="67">
        <v>0</v>
      </c>
      <c r="AD173" s="89" t="s">
        <v>233</v>
      </c>
      <c r="AE173" s="89" t="s">
        <v>233</v>
      </c>
      <c r="AF173" s="89" t="s">
        <v>233</v>
      </c>
      <c r="AG173" s="89" t="s">
        <v>233</v>
      </c>
      <c r="AH173" s="127" t="s">
        <v>209</v>
      </c>
    </row>
    <row r="174" spans="1:35" s="6" customFormat="1" ht="88.5" customHeight="1" x14ac:dyDescent="0.2">
      <c r="A174" s="66" t="s">
        <v>49</v>
      </c>
      <c r="B174" s="66" t="s">
        <v>170</v>
      </c>
      <c r="C174" s="66" t="s">
        <v>170</v>
      </c>
      <c r="D174" s="66" t="s">
        <v>143</v>
      </c>
      <c r="E174" s="66" t="s">
        <v>152</v>
      </c>
      <c r="F174" s="66" t="s">
        <v>39</v>
      </c>
      <c r="G174" s="66" t="s">
        <v>176</v>
      </c>
      <c r="H174" s="66" t="s">
        <v>116</v>
      </c>
      <c r="I174" s="66" t="s">
        <v>948</v>
      </c>
      <c r="J174" s="67" t="s">
        <v>949</v>
      </c>
      <c r="K174" s="66" t="s">
        <v>950</v>
      </c>
      <c r="L174" s="66" t="s">
        <v>951</v>
      </c>
      <c r="M174" s="67" t="s">
        <v>22</v>
      </c>
      <c r="N174" s="67" t="s">
        <v>275</v>
      </c>
      <c r="O174" s="67" t="s">
        <v>26</v>
      </c>
      <c r="P174" s="67">
        <v>4</v>
      </c>
      <c r="Q174" s="67">
        <v>4</v>
      </c>
      <c r="R174" s="67">
        <v>0</v>
      </c>
      <c r="S174" s="67">
        <v>1</v>
      </c>
      <c r="T174" s="67">
        <v>0</v>
      </c>
      <c r="U174" s="67">
        <v>0</v>
      </c>
      <c r="V174" s="67">
        <v>0</v>
      </c>
      <c r="W174" s="67">
        <v>1</v>
      </c>
      <c r="X174" s="67">
        <v>0</v>
      </c>
      <c r="Y174" s="67">
        <v>0</v>
      </c>
      <c r="Z174" s="67">
        <v>1</v>
      </c>
      <c r="AA174" s="67">
        <v>0</v>
      </c>
      <c r="AB174" s="67">
        <v>0</v>
      </c>
      <c r="AC174" s="67">
        <v>1</v>
      </c>
      <c r="AD174" s="89" t="s">
        <v>233</v>
      </c>
      <c r="AE174" s="89" t="s">
        <v>233</v>
      </c>
      <c r="AF174" s="89" t="s">
        <v>233</v>
      </c>
      <c r="AG174" s="89" t="s">
        <v>233</v>
      </c>
      <c r="AH174" s="73" t="s">
        <v>209</v>
      </c>
      <c r="AI174" s="190"/>
    </row>
    <row r="175" spans="1:35" s="6" customFormat="1" ht="88.5" customHeight="1" x14ac:dyDescent="0.2">
      <c r="A175" s="66" t="s">
        <v>49</v>
      </c>
      <c r="B175" s="66" t="s">
        <v>168</v>
      </c>
      <c r="C175" s="66" t="s">
        <v>168</v>
      </c>
      <c r="D175" s="66" t="s">
        <v>143</v>
      </c>
      <c r="E175" s="66" t="s">
        <v>152</v>
      </c>
      <c r="F175" s="66" t="s">
        <v>39</v>
      </c>
      <c r="G175" s="66" t="s">
        <v>176</v>
      </c>
      <c r="H175" s="66" t="s">
        <v>116</v>
      </c>
      <c r="I175" s="66" t="s">
        <v>952</v>
      </c>
      <c r="J175" s="67" t="s">
        <v>953</v>
      </c>
      <c r="K175" s="66" t="s">
        <v>954</v>
      </c>
      <c r="L175" s="66" t="s">
        <v>955</v>
      </c>
      <c r="M175" s="67" t="s">
        <v>22</v>
      </c>
      <c r="N175" s="67" t="s">
        <v>275</v>
      </c>
      <c r="O175" s="67" t="s">
        <v>28</v>
      </c>
      <c r="P175" s="67">
        <v>3</v>
      </c>
      <c r="Q175" s="67">
        <v>2</v>
      </c>
      <c r="R175" s="67">
        <v>0</v>
      </c>
      <c r="S175" s="67">
        <v>0</v>
      </c>
      <c r="T175" s="67" t="s">
        <v>956</v>
      </c>
      <c r="U175" s="67">
        <v>0</v>
      </c>
      <c r="V175" s="67">
        <v>0</v>
      </c>
      <c r="W175" s="67">
        <v>0</v>
      </c>
      <c r="X175" s="67">
        <v>0</v>
      </c>
      <c r="Y175" s="67" t="s">
        <v>956</v>
      </c>
      <c r="Z175" s="67">
        <v>0</v>
      </c>
      <c r="AA175" s="67">
        <v>0</v>
      </c>
      <c r="AB175" s="67">
        <v>0</v>
      </c>
      <c r="AC175" s="67">
        <v>0</v>
      </c>
      <c r="AD175" s="89" t="s">
        <v>233</v>
      </c>
      <c r="AE175" s="89" t="s">
        <v>233</v>
      </c>
      <c r="AF175" s="89" t="s">
        <v>233</v>
      </c>
      <c r="AG175" s="89" t="s">
        <v>233</v>
      </c>
      <c r="AH175" s="73" t="s">
        <v>209</v>
      </c>
      <c r="AI175" s="190"/>
    </row>
    <row r="176" spans="1:35" s="6" customFormat="1" ht="88.5" customHeight="1" x14ac:dyDescent="0.2">
      <c r="A176" s="66" t="s">
        <v>49</v>
      </c>
      <c r="B176" s="66" t="s">
        <v>168</v>
      </c>
      <c r="C176" s="66" t="s">
        <v>168</v>
      </c>
      <c r="D176" s="66" t="s">
        <v>143</v>
      </c>
      <c r="E176" s="66" t="s">
        <v>152</v>
      </c>
      <c r="F176" s="66" t="s">
        <v>39</v>
      </c>
      <c r="G176" s="66" t="s">
        <v>176</v>
      </c>
      <c r="H176" s="66" t="s">
        <v>116</v>
      </c>
      <c r="I176" s="66" t="s">
        <v>957</v>
      </c>
      <c r="J176" s="67" t="s">
        <v>958</v>
      </c>
      <c r="K176" s="66" t="s">
        <v>959</v>
      </c>
      <c r="L176" s="66" t="s">
        <v>960</v>
      </c>
      <c r="M176" s="67" t="s">
        <v>22</v>
      </c>
      <c r="N176" s="67" t="s">
        <v>211</v>
      </c>
      <c r="O176" s="67" t="s">
        <v>26</v>
      </c>
      <c r="P176" s="93">
        <v>0.95</v>
      </c>
      <c r="Q176" s="93" t="s">
        <v>961</v>
      </c>
      <c r="R176" s="93">
        <v>0</v>
      </c>
      <c r="S176" s="93">
        <v>0</v>
      </c>
      <c r="T176" s="93">
        <v>0.95</v>
      </c>
      <c r="U176" s="93">
        <v>0</v>
      </c>
      <c r="V176" s="93">
        <v>0</v>
      </c>
      <c r="W176" s="93">
        <v>0.95</v>
      </c>
      <c r="X176" s="93">
        <v>0</v>
      </c>
      <c r="Y176" s="93">
        <v>0</v>
      </c>
      <c r="Z176" s="93">
        <v>0.96</v>
      </c>
      <c r="AA176" s="93">
        <v>0</v>
      </c>
      <c r="AB176" s="93">
        <v>0</v>
      </c>
      <c r="AC176" s="93">
        <v>0.96</v>
      </c>
      <c r="AD176" s="89" t="s">
        <v>233</v>
      </c>
      <c r="AE176" s="89" t="s">
        <v>233</v>
      </c>
      <c r="AF176" s="89" t="s">
        <v>233</v>
      </c>
      <c r="AG176" s="89" t="s">
        <v>233</v>
      </c>
      <c r="AH176" s="73" t="s">
        <v>209</v>
      </c>
      <c r="AI176" s="190"/>
    </row>
    <row r="177" spans="1:35" s="6" customFormat="1" ht="88.5" customHeight="1" x14ac:dyDescent="0.2">
      <c r="A177" s="66" t="s">
        <v>49</v>
      </c>
      <c r="B177" s="66" t="s">
        <v>168</v>
      </c>
      <c r="C177" s="66" t="s">
        <v>168</v>
      </c>
      <c r="D177" s="66" t="s">
        <v>143</v>
      </c>
      <c r="E177" s="66" t="s">
        <v>152</v>
      </c>
      <c r="F177" s="66" t="s">
        <v>39</v>
      </c>
      <c r="G177" s="66" t="s">
        <v>176</v>
      </c>
      <c r="H177" s="66" t="s">
        <v>116</v>
      </c>
      <c r="I177" s="66" t="s">
        <v>957</v>
      </c>
      <c r="J177" s="67" t="s">
        <v>962</v>
      </c>
      <c r="K177" s="66" t="s">
        <v>963</v>
      </c>
      <c r="L177" s="66" t="s">
        <v>964</v>
      </c>
      <c r="M177" s="67" t="s">
        <v>22</v>
      </c>
      <c r="N177" s="67" t="s">
        <v>275</v>
      </c>
      <c r="O177" s="67" t="s">
        <v>26</v>
      </c>
      <c r="P177" s="67">
        <v>11013</v>
      </c>
      <c r="Q177" s="67" t="s">
        <v>965</v>
      </c>
      <c r="R177" s="67">
        <v>0</v>
      </c>
      <c r="S177" s="67">
        <v>0</v>
      </c>
      <c r="T177" s="67" t="s">
        <v>966</v>
      </c>
      <c r="U177" s="67">
        <v>0</v>
      </c>
      <c r="V177" s="67">
        <v>0</v>
      </c>
      <c r="W177" s="67" t="s">
        <v>967</v>
      </c>
      <c r="X177" s="67">
        <v>0</v>
      </c>
      <c r="Y177" s="67">
        <v>0</v>
      </c>
      <c r="Z177" s="67" t="s">
        <v>968</v>
      </c>
      <c r="AA177" s="67">
        <v>0</v>
      </c>
      <c r="AB177" s="67">
        <v>0</v>
      </c>
      <c r="AC177" s="67">
        <v>11150</v>
      </c>
      <c r="AD177" s="89" t="s">
        <v>233</v>
      </c>
      <c r="AE177" s="89" t="s">
        <v>233</v>
      </c>
      <c r="AF177" s="89" t="s">
        <v>233</v>
      </c>
      <c r="AG177" s="89" t="s">
        <v>233</v>
      </c>
      <c r="AH177" s="73" t="s">
        <v>209</v>
      </c>
      <c r="AI177" s="190"/>
    </row>
    <row r="178" spans="1:35" s="6" customFormat="1" ht="88.5" customHeight="1" x14ac:dyDescent="0.2">
      <c r="A178" s="66" t="s">
        <v>49</v>
      </c>
      <c r="B178" s="66" t="s">
        <v>168</v>
      </c>
      <c r="C178" s="66" t="s">
        <v>168</v>
      </c>
      <c r="D178" s="66" t="s">
        <v>143</v>
      </c>
      <c r="E178" s="66" t="s">
        <v>152</v>
      </c>
      <c r="F178" s="66" t="s">
        <v>39</v>
      </c>
      <c r="G178" s="66" t="s">
        <v>176</v>
      </c>
      <c r="H178" s="66" t="s">
        <v>116</v>
      </c>
      <c r="I178" s="66" t="s">
        <v>969</v>
      </c>
      <c r="J178" s="67" t="s">
        <v>970</v>
      </c>
      <c r="K178" s="66" t="s">
        <v>971</v>
      </c>
      <c r="L178" s="66" t="s">
        <v>972</v>
      </c>
      <c r="M178" s="67" t="s">
        <v>22</v>
      </c>
      <c r="N178" s="67" t="s">
        <v>211</v>
      </c>
      <c r="O178" s="67" t="s">
        <v>26</v>
      </c>
      <c r="P178" s="93">
        <v>6.0000000000000001E-3</v>
      </c>
      <c r="Q178" s="93">
        <v>5.0000000000000001E-3</v>
      </c>
      <c r="R178" s="93">
        <v>0</v>
      </c>
      <c r="S178" s="93">
        <v>0</v>
      </c>
      <c r="T178" s="93">
        <v>0</v>
      </c>
      <c r="U178" s="93">
        <v>5.0000000000000001E-3</v>
      </c>
      <c r="V178" s="93">
        <v>0</v>
      </c>
      <c r="W178" s="93">
        <v>0</v>
      </c>
      <c r="X178" s="93">
        <v>5.0000000000000001E-3</v>
      </c>
      <c r="Y178" s="93">
        <v>0</v>
      </c>
      <c r="Z178" s="93">
        <v>0</v>
      </c>
      <c r="AA178" s="93">
        <v>5.0000000000000001E-3</v>
      </c>
      <c r="AB178" s="93">
        <v>0</v>
      </c>
      <c r="AC178" s="93">
        <v>0</v>
      </c>
      <c r="AD178" s="89" t="s">
        <v>233</v>
      </c>
      <c r="AE178" s="89" t="s">
        <v>233</v>
      </c>
      <c r="AF178" s="89" t="s">
        <v>233</v>
      </c>
      <c r="AG178" s="89" t="s">
        <v>233</v>
      </c>
      <c r="AH178" s="127" t="s">
        <v>209</v>
      </c>
    </row>
    <row r="179" spans="1:35" s="6" customFormat="1" ht="88.5" customHeight="1" x14ac:dyDescent="0.2">
      <c r="A179" s="66" t="s">
        <v>49</v>
      </c>
      <c r="B179" s="66" t="s">
        <v>168</v>
      </c>
      <c r="C179" s="66" t="s">
        <v>168</v>
      </c>
      <c r="D179" s="66" t="s">
        <v>143</v>
      </c>
      <c r="E179" s="66" t="s">
        <v>152</v>
      </c>
      <c r="F179" s="66" t="s">
        <v>39</v>
      </c>
      <c r="G179" s="66" t="s">
        <v>176</v>
      </c>
      <c r="H179" s="66" t="s">
        <v>116</v>
      </c>
      <c r="I179" s="66" t="s">
        <v>973</v>
      </c>
      <c r="J179" s="67" t="s">
        <v>974</v>
      </c>
      <c r="K179" s="66" t="s">
        <v>975</v>
      </c>
      <c r="L179" s="66" t="s">
        <v>976</v>
      </c>
      <c r="M179" s="67" t="s">
        <v>22</v>
      </c>
      <c r="N179" s="67" t="s">
        <v>211</v>
      </c>
      <c r="O179" s="67" t="s">
        <v>26</v>
      </c>
      <c r="P179" s="93">
        <v>1.4E-3</v>
      </c>
      <c r="Q179" s="93">
        <v>1.2999999999999999E-3</v>
      </c>
      <c r="R179" s="93">
        <v>0</v>
      </c>
      <c r="S179" s="93">
        <v>0</v>
      </c>
      <c r="T179" s="93">
        <v>0</v>
      </c>
      <c r="U179" s="93">
        <v>1.2999999999999999E-3</v>
      </c>
      <c r="V179" s="93">
        <v>0</v>
      </c>
      <c r="W179" s="93">
        <v>0</v>
      </c>
      <c r="X179" s="93">
        <v>1.2999999999999999E-3</v>
      </c>
      <c r="Y179" s="93">
        <v>0</v>
      </c>
      <c r="Z179" s="93">
        <v>0</v>
      </c>
      <c r="AA179" s="93">
        <v>1.2999999999999999E-3</v>
      </c>
      <c r="AB179" s="93">
        <v>0</v>
      </c>
      <c r="AC179" s="93">
        <v>0</v>
      </c>
      <c r="AD179" s="89" t="s">
        <v>233</v>
      </c>
      <c r="AE179" s="89" t="s">
        <v>233</v>
      </c>
      <c r="AF179" s="89" t="s">
        <v>233</v>
      </c>
      <c r="AG179" s="89" t="s">
        <v>233</v>
      </c>
      <c r="AH179" s="127" t="s">
        <v>209</v>
      </c>
    </row>
    <row r="180" spans="1:35" s="6" customFormat="1" ht="88.5" customHeight="1" x14ac:dyDescent="0.2">
      <c r="A180" s="66" t="s">
        <v>49</v>
      </c>
      <c r="B180" s="66" t="s">
        <v>168</v>
      </c>
      <c r="C180" s="66" t="s">
        <v>168</v>
      </c>
      <c r="D180" s="66" t="s">
        <v>143</v>
      </c>
      <c r="E180" s="66" t="s">
        <v>152</v>
      </c>
      <c r="F180" s="66" t="s">
        <v>39</v>
      </c>
      <c r="G180" s="66" t="s">
        <v>176</v>
      </c>
      <c r="H180" s="66" t="s">
        <v>116</v>
      </c>
      <c r="I180" s="66" t="s">
        <v>977</v>
      </c>
      <c r="J180" s="67" t="s">
        <v>978</v>
      </c>
      <c r="K180" s="66" t="s">
        <v>979</v>
      </c>
      <c r="L180" s="66" t="s">
        <v>980</v>
      </c>
      <c r="M180" s="67" t="s">
        <v>23</v>
      </c>
      <c r="N180" s="67" t="s">
        <v>275</v>
      </c>
      <c r="O180" s="67" t="s">
        <v>26</v>
      </c>
      <c r="P180" s="67">
        <v>3</v>
      </c>
      <c r="Q180" s="67">
        <v>8</v>
      </c>
      <c r="R180" s="67">
        <v>0</v>
      </c>
      <c r="S180" s="67">
        <v>0</v>
      </c>
      <c r="T180" s="67">
        <v>0</v>
      </c>
      <c r="U180" s="67">
        <v>2</v>
      </c>
      <c r="V180" s="67">
        <v>0</v>
      </c>
      <c r="W180" s="67">
        <v>0</v>
      </c>
      <c r="X180" s="67">
        <v>3</v>
      </c>
      <c r="Y180" s="67">
        <v>0</v>
      </c>
      <c r="Z180" s="67">
        <v>0</v>
      </c>
      <c r="AA180" s="67">
        <v>3</v>
      </c>
      <c r="AB180" s="67">
        <v>0</v>
      </c>
      <c r="AC180" s="67">
        <v>0</v>
      </c>
      <c r="AD180" s="89" t="s">
        <v>233</v>
      </c>
      <c r="AE180" s="89" t="s">
        <v>233</v>
      </c>
      <c r="AF180" s="89" t="s">
        <v>233</v>
      </c>
      <c r="AG180" s="89" t="s">
        <v>233</v>
      </c>
      <c r="AH180" s="73" t="s">
        <v>209</v>
      </c>
      <c r="AI180" s="190"/>
    </row>
    <row r="181" spans="1:35" s="6" customFormat="1" ht="88.5" customHeight="1" x14ac:dyDescent="0.2">
      <c r="A181" s="66" t="s">
        <v>49</v>
      </c>
      <c r="B181" s="66" t="s">
        <v>170</v>
      </c>
      <c r="C181" s="66" t="s">
        <v>170</v>
      </c>
      <c r="D181" s="66" t="s">
        <v>143</v>
      </c>
      <c r="E181" s="66" t="s">
        <v>152</v>
      </c>
      <c r="F181" s="66" t="s">
        <v>39</v>
      </c>
      <c r="G181" s="66" t="s">
        <v>176</v>
      </c>
      <c r="H181" s="66" t="s">
        <v>116</v>
      </c>
      <c r="I181" s="66" t="s">
        <v>1100</v>
      </c>
      <c r="J181" s="67" t="s">
        <v>1101</v>
      </c>
      <c r="K181" s="66" t="s">
        <v>1102</v>
      </c>
      <c r="L181" s="66" t="s">
        <v>1103</v>
      </c>
      <c r="M181" s="67" t="s">
        <v>22</v>
      </c>
      <c r="N181" s="67" t="s">
        <v>211</v>
      </c>
      <c r="O181" s="67" t="s">
        <v>26</v>
      </c>
      <c r="P181" s="93">
        <v>1</v>
      </c>
      <c r="Q181" s="93">
        <v>1</v>
      </c>
      <c r="R181" s="93"/>
      <c r="S181" s="93"/>
      <c r="T181" s="93" t="s">
        <v>1104</v>
      </c>
      <c r="U181" s="93"/>
      <c r="V181" s="93"/>
      <c r="W181" s="93" t="s">
        <v>1105</v>
      </c>
      <c r="X181" s="93">
        <v>0</v>
      </c>
      <c r="Y181" s="93">
        <v>0</v>
      </c>
      <c r="Z181" s="93" t="s">
        <v>1106</v>
      </c>
      <c r="AA181" s="93">
        <v>0</v>
      </c>
      <c r="AB181" s="93">
        <v>0</v>
      </c>
      <c r="AC181" s="93" t="s">
        <v>1107</v>
      </c>
      <c r="AD181" s="66" t="s">
        <v>191</v>
      </c>
      <c r="AE181" s="66" t="s">
        <v>1086</v>
      </c>
      <c r="AF181" s="67" t="s">
        <v>1087</v>
      </c>
      <c r="AG181" s="116">
        <v>6986406</v>
      </c>
      <c r="AH181" s="73" t="s">
        <v>209</v>
      </c>
      <c r="AI181" s="190"/>
    </row>
    <row r="182" spans="1:35" s="6" customFormat="1" ht="88.5" customHeight="1" x14ac:dyDescent="0.2">
      <c r="A182" s="66" t="s">
        <v>49</v>
      </c>
      <c r="B182" s="66" t="s">
        <v>170</v>
      </c>
      <c r="C182" s="66" t="s">
        <v>170</v>
      </c>
      <c r="D182" s="66" t="s">
        <v>143</v>
      </c>
      <c r="E182" s="66" t="s">
        <v>152</v>
      </c>
      <c r="F182" s="66" t="s">
        <v>39</v>
      </c>
      <c r="G182" s="66" t="s">
        <v>176</v>
      </c>
      <c r="H182" s="66" t="s">
        <v>116</v>
      </c>
      <c r="I182" s="66" t="s">
        <v>1100</v>
      </c>
      <c r="J182" s="67" t="s">
        <v>1101</v>
      </c>
      <c r="K182" s="66" t="s">
        <v>1102</v>
      </c>
      <c r="L182" s="66" t="s">
        <v>1103</v>
      </c>
      <c r="M182" s="67" t="s">
        <v>22</v>
      </c>
      <c r="N182" s="67" t="s">
        <v>211</v>
      </c>
      <c r="O182" s="67" t="s">
        <v>26</v>
      </c>
      <c r="P182" s="93">
        <v>1</v>
      </c>
      <c r="Q182" s="93">
        <v>1</v>
      </c>
      <c r="R182" s="93"/>
      <c r="S182" s="93"/>
      <c r="T182" s="93" t="s">
        <v>1104</v>
      </c>
      <c r="U182" s="93"/>
      <c r="V182" s="93"/>
      <c r="W182" s="93" t="s">
        <v>1105</v>
      </c>
      <c r="X182" s="93"/>
      <c r="Y182" s="93"/>
      <c r="Z182" s="93" t="s">
        <v>1106</v>
      </c>
      <c r="AA182" s="93"/>
      <c r="AB182" s="93"/>
      <c r="AC182" s="93" t="s">
        <v>1107</v>
      </c>
      <c r="AD182" s="66" t="s">
        <v>191</v>
      </c>
      <c r="AE182" s="66" t="s">
        <v>1088</v>
      </c>
      <c r="AF182" s="67" t="s">
        <v>1087</v>
      </c>
      <c r="AG182" s="116">
        <v>523494502</v>
      </c>
      <c r="AH182" s="73" t="s">
        <v>209</v>
      </c>
      <c r="AI182" s="190"/>
    </row>
    <row r="183" spans="1:35" s="6" customFormat="1" ht="88.5" customHeight="1" x14ac:dyDescent="0.2">
      <c r="A183" s="66" t="s">
        <v>49</v>
      </c>
      <c r="B183" s="66" t="s">
        <v>170</v>
      </c>
      <c r="C183" s="66" t="s">
        <v>170</v>
      </c>
      <c r="D183" s="66" t="s">
        <v>143</v>
      </c>
      <c r="E183" s="66" t="s">
        <v>152</v>
      </c>
      <c r="F183" s="66" t="s">
        <v>39</v>
      </c>
      <c r="G183" s="66" t="s">
        <v>176</v>
      </c>
      <c r="H183" s="66" t="s">
        <v>116</v>
      </c>
      <c r="I183" s="66" t="s">
        <v>1100</v>
      </c>
      <c r="J183" s="67" t="s">
        <v>1101</v>
      </c>
      <c r="K183" s="66" t="s">
        <v>1102</v>
      </c>
      <c r="L183" s="66" t="s">
        <v>1103</v>
      </c>
      <c r="M183" s="67" t="s">
        <v>22</v>
      </c>
      <c r="N183" s="67" t="s">
        <v>211</v>
      </c>
      <c r="O183" s="67" t="s">
        <v>26</v>
      </c>
      <c r="P183" s="93">
        <v>1</v>
      </c>
      <c r="Q183" s="93">
        <v>1</v>
      </c>
      <c r="R183" s="67"/>
      <c r="S183" s="67"/>
      <c r="T183" s="67" t="s">
        <v>1104</v>
      </c>
      <c r="U183" s="67"/>
      <c r="V183" s="67"/>
      <c r="W183" s="67" t="s">
        <v>1105</v>
      </c>
      <c r="X183" s="67"/>
      <c r="Y183" s="67"/>
      <c r="Z183" s="67" t="s">
        <v>1106</v>
      </c>
      <c r="AA183" s="67"/>
      <c r="AB183" s="67"/>
      <c r="AC183" s="67" t="s">
        <v>1107</v>
      </c>
      <c r="AD183" s="66" t="s">
        <v>191</v>
      </c>
      <c r="AE183" s="66" t="s">
        <v>1089</v>
      </c>
      <c r="AF183" s="67" t="s">
        <v>1090</v>
      </c>
      <c r="AG183" s="116">
        <v>1155295480</v>
      </c>
      <c r="AH183" s="73" t="s">
        <v>209</v>
      </c>
      <c r="AI183" s="190"/>
    </row>
    <row r="184" spans="1:35" s="6" customFormat="1" ht="88.5" customHeight="1" x14ac:dyDescent="0.2">
      <c r="A184" s="66" t="s">
        <v>49</v>
      </c>
      <c r="B184" s="66" t="s">
        <v>170</v>
      </c>
      <c r="C184" s="66" t="s">
        <v>170</v>
      </c>
      <c r="D184" s="66" t="s">
        <v>143</v>
      </c>
      <c r="E184" s="66" t="s">
        <v>152</v>
      </c>
      <c r="F184" s="66" t="s">
        <v>39</v>
      </c>
      <c r="G184" s="66" t="s">
        <v>176</v>
      </c>
      <c r="H184" s="66" t="s">
        <v>116</v>
      </c>
      <c r="I184" s="66" t="s">
        <v>1100</v>
      </c>
      <c r="J184" s="67" t="s">
        <v>1101</v>
      </c>
      <c r="K184" s="66" t="s">
        <v>1102</v>
      </c>
      <c r="L184" s="66" t="s">
        <v>1103</v>
      </c>
      <c r="M184" s="67" t="s">
        <v>22</v>
      </c>
      <c r="N184" s="67" t="s">
        <v>211</v>
      </c>
      <c r="O184" s="67" t="s">
        <v>26</v>
      </c>
      <c r="P184" s="93">
        <v>1</v>
      </c>
      <c r="Q184" s="93">
        <v>1</v>
      </c>
      <c r="R184" s="67"/>
      <c r="S184" s="67"/>
      <c r="T184" s="67" t="s">
        <v>1104</v>
      </c>
      <c r="U184" s="67"/>
      <c r="V184" s="67"/>
      <c r="W184" s="67" t="s">
        <v>1105</v>
      </c>
      <c r="X184" s="67"/>
      <c r="Y184" s="67"/>
      <c r="Z184" s="67" t="s">
        <v>1106</v>
      </c>
      <c r="AA184" s="67"/>
      <c r="AB184" s="67"/>
      <c r="AC184" s="67" t="s">
        <v>1107</v>
      </c>
      <c r="AD184" s="66" t="s">
        <v>191</v>
      </c>
      <c r="AE184" s="66" t="s">
        <v>1091</v>
      </c>
      <c r="AF184" s="67" t="s">
        <v>1090</v>
      </c>
      <c r="AG184" s="116">
        <v>502000000</v>
      </c>
      <c r="AH184" s="73" t="s">
        <v>209</v>
      </c>
      <c r="AI184" s="190"/>
    </row>
    <row r="185" spans="1:35" s="6" customFormat="1" ht="88.5" customHeight="1" x14ac:dyDescent="0.2">
      <c r="A185" s="66" t="s">
        <v>49</v>
      </c>
      <c r="B185" s="66" t="s">
        <v>170</v>
      </c>
      <c r="C185" s="66" t="s">
        <v>170</v>
      </c>
      <c r="D185" s="66" t="s">
        <v>143</v>
      </c>
      <c r="E185" s="66" t="s">
        <v>152</v>
      </c>
      <c r="F185" s="66" t="s">
        <v>39</v>
      </c>
      <c r="G185" s="66" t="s">
        <v>176</v>
      </c>
      <c r="H185" s="66" t="s">
        <v>116</v>
      </c>
      <c r="I185" s="66" t="s">
        <v>1100</v>
      </c>
      <c r="J185" s="67" t="s">
        <v>1101</v>
      </c>
      <c r="K185" s="66" t="s">
        <v>1102</v>
      </c>
      <c r="L185" s="66" t="s">
        <v>1103</v>
      </c>
      <c r="M185" s="67" t="s">
        <v>22</v>
      </c>
      <c r="N185" s="67" t="s">
        <v>211</v>
      </c>
      <c r="O185" s="67" t="s">
        <v>26</v>
      </c>
      <c r="P185" s="93">
        <v>1</v>
      </c>
      <c r="Q185" s="93">
        <v>1</v>
      </c>
      <c r="R185" s="67"/>
      <c r="S185" s="67"/>
      <c r="T185" s="67" t="s">
        <v>1104</v>
      </c>
      <c r="U185" s="67"/>
      <c r="V185" s="67"/>
      <c r="W185" s="67" t="s">
        <v>1105</v>
      </c>
      <c r="X185" s="67"/>
      <c r="Y185" s="67"/>
      <c r="Z185" s="67" t="s">
        <v>1106</v>
      </c>
      <c r="AA185" s="67"/>
      <c r="AB185" s="67"/>
      <c r="AC185" s="67" t="s">
        <v>1107</v>
      </c>
      <c r="AD185" s="66" t="s">
        <v>191</v>
      </c>
      <c r="AE185" s="66" t="s">
        <v>1092</v>
      </c>
      <c r="AF185" s="67" t="s">
        <v>1090</v>
      </c>
      <c r="AG185" s="116">
        <v>363287118</v>
      </c>
      <c r="AH185" s="127" t="s">
        <v>209</v>
      </c>
    </row>
    <row r="186" spans="1:35" s="6" customFormat="1" ht="88.5" customHeight="1" x14ac:dyDescent="0.2">
      <c r="A186" s="66" t="s">
        <v>49</v>
      </c>
      <c r="B186" s="66" t="s">
        <v>170</v>
      </c>
      <c r="C186" s="66" t="s">
        <v>170</v>
      </c>
      <c r="D186" s="66" t="s">
        <v>143</v>
      </c>
      <c r="E186" s="66" t="s">
        <v>152</v>
      </c>
      <c r="F186" s="66" t="s">
        <v>39</v>
      </c>
      <c r="G186" s="66" t="s">
        <v>176</v>
      </c>
      <c r="H186" s="66" t="s">
        <v>116</v>
      </c>
      <c r="I186" s="66" t="s">
        <v>1100</v>
      </c>
      <c r="J186" s="67" t="s">
        <v>1101</v>
      </c>
      <c r="K186" s="66" t="s">
        <v>1102</v>
      </c>
      <c r="L186" s="66" t="s">
        <v>1103</v>
      </c>
      <c r="M186" s="67" t="s">
        <v>22</v>
      </c>
      <c r="N186" s="67" t="s">
        <v>211</v>
      </c>
      <c r="O186" s="67" t="s">
        <v>26</v>
      </c>
      <c r="P186" s="93">
        <v>1</v>
      </c>
      <c r="Q186" s="93">
        <v>1</v>
      </c>
      <c r="R186" s="67"/>
      <c r="S186" s="67"/>
      <c r="T186" s="67" t="s">
        <v>1104</v>
      </c>
      <c r="U186" s="67"/>
      <c r="V186" s="67"/>
      <c r="W186" s="67" t="s">
        <v>1105</v>
      </c>
      <c r="X186" s="67"/>
      <c r="Y186" s="67"/>
      <c r="Z186" s="67" t="s">
        <v>1106</v>
      </c>
      <c r="AA186" s="67"/>
      <c r="AB186" s="67"/>
      <c r="AC186" s="67" t="s">
        <v>1107</v>
      </c>
      <c r="AD186" s="66" t="s">
        <v>191</v>
      </c>
      <c r="AE186" s="66" t="s">
        <v>1093</v>
      </c>
      <c r="AF186" s="67" t="s">
        <v>1094</v>
      </c>
      <c r="AG186" s="116">
        <v>668132212</v>
      </c>
      <c r="AH186" s="73" t="s">
        <v>209</v>
      </c>
      <c r="AI186" s="190"/>
    </row>
    <row r="187" spans="1:35" s="6" customFormat="1" ht="88.5" customHeight="1" x14ac:dyDescent="0.2">
      <c r="A187" s="66" t="s">
        <v>49</v>
      </c>
      <c r="B187" s="66" t="s">
        <v>170</v>
      </c>
      <c r="C187" s="66" t="s">
        <v>170</v>
      </c>
      <c r="D187" s="66" t="s">
        <v>143</v>
      </c>
      <c r="E187" s="66" t="s">
        <v>152</v>
      </c>
      <c r="F187" s="66" t="s">
        <v>39</v>
      </c>
      <c r="G187" s="66" t="s">
        <v>176</v>
      </c>
      <c r="H187" s="66" t="s">
        <v>116</v>
      </c>
      <c r="I187" s="66" t="s">
        <v>1100</v>
      </c>
      <c r="J187" s="67" t="s">
        <v>1101</v>
      </c>
      <c r="K187" s="66" t="s">
        <v>1102</v>
      </c>
      <c r="L187" s="66" t="s">
        <v>1103</v>
      </c>
      <c r="M187" s="67" t="s">
        <v>22</v>
      </c>
      <c r="N187" s="67" t="s">
        <v>211</v>
      </c>
      <c r="O187" s="67" t="s">
        <v>26</v>
      </c>
      <c r="P187" s="67">
        <v>1</v>
      </c>
      <c r="Q187" s="67">
        <v>1</v>
      </c>
      <c r="R187" s="67"/>
      <c r="S187" s="67"/>
      <c r="T187" s="67" t="s">
        <v>1104</v>
      </c>
      <c r="U187" s="67"/>
      <c r="V187" s="67"/>
      <c r="W187" s="67" t="s">
        <v>1105</v>
      </c>
      <c r="X187" s="67"/>
      <c r="Y187" s="67"/>
      <c r="Z187" s="67" t="s">
        <v>1106</v>
      </c>
      <c r="AA187" s="67"/>
      <c r="AB187" s="67"/>
      <c r="AC187" s="67" t="s">
        <v>1107</v>
      </c>
      <c r="AD187" s="66" t="s">
        <v>191</v>
      </c>
      <c r="AE187" s="66" t="s">
        <v>1095</v>
      </c>
      <c r="AF187" s="67" t="s">
        <v>1094</v>
      </c>
      <c r="AG187" s="116">
        <v>321343654</v>
      </c>
      <c r="AH187" s="73" t="s">
        <v>209</v>
      </c>
      <c r="AI187" s="190"/>
    </row>
    <row r="188" spans="1:35" s="6" customFormat="1" ht="88.5" customHeight="1" x14ac:dyDescent="0.2">
      <c r="A188" s="66" t="s">
        <v>49</v>
      </c>
      <c r="B188" s="66" t="s">
        <v>170</v>
      </c>
      <c r="C188" s="66" t="s">
        <v>170</v>
      </c>
      <c r="D188" s="66" t="s">
        <v>143</v>
      </c>
      <c r="E188" s="66" t="s">
        <v>152</v>
      </c>
      <c r="F188" s="66" t="s">
        <v>39</v>
      </c>
      <c r="G188" s="66" t="s">
        <v>176</v>
      </c>
      <c r="H188" s="66" t="s">
        <v>116</v>
      </c>
      <c r="I188" s="66" t="s">
        <v>1100</v>
      </c>
      <c r="J188" s="67" t="s">
        <v>1101</v>
      </c>
      <c r="K188" s="66" t="s">
        <v>1102</v>
      </c>
      <c r="L188" s="66" t="s">
        <v>1103</v>
      </c>
      <c r="M188" s="67" t="s">
        <v>22</v>
      </c>
      <c r="N188" s="67" t="s">
        <v>211</v>
      </c>
      <c r="O188" s="67" t="s">
        <v>26</v>
      </c>
      <c r="P188" s="67">
        <v>1</v>
      </c>
      <c r="Q188" s="67">
        <v>1</v>
      </c>
      <c r="R188" s="67"/>
      <c r="S188" s="67"/>
      <c r="T188" s="67" t="s">
        <v>1104</v>
      </c>
      <c r="U188" s="67"/>
      <c r="V188" s="67"/>
      <c r="W188" s="67" t="s">
        <v>1105</v>
      </c>
      <c r="X188" s="67"/>
      <c r="Y188" s="67"/>
      <c r="Z188" s="67" t="s">
        <v>1106</v>
      </c>
      <c r="AA188" s="67"/>
      <c r="AB188" s="67"/>
      <c r="AC188" s="67" t="s">
        <v>1107</v>
      </c>
      <c r="AD188" s="66" t="s">
        <v>191</v>
      </c>
      <c r="AE188" s="66" t="s">
        <v>1096</v>
      </c>
      <c r="AF188" s="67" t="s">
        <v>1097</v>
      </c>
      <c r="AG188" s="116">
        <v>282658941</v>
      </c>
      <c r="AH188" s="73" t="s">
        <v>209</v>
      </c>
      <c r="AI188" s="190"/>
    </row>
    <row r="189" spans="1:35" s="6" customFormat="1" ht="88.5" customHeight="1" x14ac:dyDescent="0.2">
      <c r="A189" s="66" t="s">
        <v>49</v>
      </c>
      <c r="B189" s="66" t="s">
        <v>170</v>
      </c>
      <c r="C189" s="66" t="s">
        <v>170</v>
      </c>
      <c r="D189" s="66" t="s">
        <v>143</v>
      </c>
      <c r="E189" s="66" t="s">
        <v>152</v>
      </c>
      <c r="F189" s="66" t="s">
        <v>39</v>
      </c>
      <c r="G189" s="66" t="s">
        <v>176</v>
      </c>
      <c r="H189" s="66" t="s">
        <v>116</v>
      </c>
      <c r="I189" s="66" t="s">
        <v>1100</v>
      </c>
      <c r="J189" s="67" t="s">
        <v>1101</v>
      </c>
      <c r="K189" s="66" t="s">
        <v>1102</v>
      </c>
      <c r="L189" s="66" t="s">
        <v>1103</v>
      </c>
      <c r="M189" s="67" t="s">
        <v>22</v>
      </c>
      <c r="N189" s="67" t="s">
        <v>211</v>
      </c>
      <c r="O189" s="67" t="s">
        <v>26</v>
      </c>
      <c r="P189" s="67">
        <v>1</v>
      </c>
      <c r="Q189" s="67">
        <v>1</v>
      </c>
      <c r="R189" s="67"/>
      <c r="S189" s="67"/>
      <c r="T189" s="67" t="s">
        <v>1104</v>
      </c>
      <c r="U189" s="67"/>
      <c r="V189" s="67"/>
      <c r="W189" s="67" t="s">
        <v>1105</v>
      </c>
      <c r="X189" s="67"/>
      <c r="Y189" s="67"/>
      <c r="Z189" s="67" t="s">
        <v>1106</v>
      </c>
      <c r="AA189" s="67"/>
      <c r="AB189" s="67"/>
      <c r="AC189" s="67" t="s">
        <v>1107</v>
      </c>
      <c r="AD189" s="66" t="s">
        <v>191</v>
      </c>
      <c r="AE189" s="66" t="s">
        <v>1098</v>
      </c>
      <c r="AF189" s="67" t="s">
        <v>1097</v>
      </c>
      <c r="AG189" s="116">
        <v>743453109</v>
      </c>
      <c r="AH189" s="73" t="s">
        <v>209</v>
      </c>
      <c r="AI189" s="190"/>
    </row>
    <row r="190" spans="1:35" s="6" customFormat="1" ht="88.5" customHeight="1" x14ac:dyDescent="0.2">
      <c r="A190" s="66" t="s">
        <v>49</v>
      </c>
      <c r="B190" s="66" t="s">
        <v>170</v>
      </c>
      <c r="C190" s="66" t="s">
        <v>170</v>
      </c>
      <c r="D190" s="66" t="s">
        <v>143</v>
      </c>
      <c r="E190" s="66" t="s">
        <v>152</v>
      </c>
      <c r="F190" s="66" t="s">
        <v>39</v>
      </c>
      <c r="G190" s="66" t="s">
        <v>176</v>
      </c>
      <c r="H190" s="66" t="s">
        <v>116</v>
      </c>
      <c r="I190" s="66" t="s">
        <v>1100</v>
      </c>
      <c r="J190" s="67" t="s">
        <v>1101</v>
      </c>
      <c r="K190" s="66" t="s">
        <v>1102</v>
      </c>
      <c r="L190" s="66" t="s">
        <v>1103</v>
      </c>
      <c r="M190" s="67" t="s">
        <v>22</v>
      </c>
      <c r="N190" s="67" t="s">
        <v>211</v>
      </c>
      <c r="O190" s="67" t="s">
        <v>26</v>
      </c>
      <c r="P190" s="67">
        <v>1</v>
      </c>
      <c r="Q190" s="68">
        <v>1</v>
      </c>
      <c r="R190" s="67"/>
      <c r="S190" s="67"/>
      <c r="T190" s="67" t="s">
        <v>1104</v>
      </c>
      <c r="U190" s="67"/>
      <c r="V190" s="67"/>
      <c r="W190" s="67" t="s">
        <v>1105</v>
      </c>
      <c r="X190" s="67"/>
      <c r="Y190" s="67"/>
      <c r="Z190" s="67" t="s">
        <v>1106</v>
      </c>
      <c r="AA190" s="67"/>
      <c r="AB190" s="67"/>
      <c r="AC190" s="67" t="s">
        <v>1107</v>
      </c>
      <c r="AD190" s="66" t="s">
        <v>191</v>
      </c>
      <c r="AE190" s="66" t="s">
        <v>1099</v>
      </c>
      <c r="AF190" s="67">
        <v>0</v>
      </c>
      <c r="AG190" s="116">
        <v>0</v>
      </c>
      <c r="AH190" s="73" t="s">
        <v>209</v>
      </c>
      <c r="AI190" s="190"/>
    </row>
    <row r="191" spans="1:35" s="6" customFormat="1" ht="88.5" customHeight="1" x14ac:dyDescent="0.2">
      <c r="A191" s="66" t="s">
        <v>49</v>
      </c>
      <c r="B191" s="66" t="s">
        <v>168</v>
      </c>
      <c r="C191" s="66" t="s">
        <v>168</v>
      </c>
      <c r="D191" s="66" t="s">
        <v>143</v>
      </c>
      <c r="E191" s="66" t="s">
        <v>152</v>
      </c>
      <c r="F191" s="66" t="s">
        <v>39</v>
      </c>
      <c r="G191" s="66" t="s">
        <v>176</v>
      </c>
      <c r="H191" s="66" t="s">
        <v>116</v>
      </c>
      <c r="I191" s="66" t="s">
        <v>981</v>
      </c>
      <c r="J191" s="67" t="s">
        <v>982</v>
      </c>
      <c r="K191" s="66" t="s">
        <v>983</v>
      </c>
      <c r="L191" s="66" t="s">
        <v>984</v>
      </c>
      <c r="M191" s="67" t="s">
        <v>22</v>
      </c>
      <c r="N191" s="67" t="s">
        <v>211</v>
      </c>
      <c r="O191" s="67" t="s">
        <v>26</v>
      </c>
      <c r="P191" s="67">
        <v>1</v>
      </c>
      <c r="Q191" s="68">
        <v>1</v>
      </c>
      <c r="R191" s="67"/>
      <c r="S191" s="67"/>
      <c r="T191" s="67" t="s">
        <v>870</v>
      </c>
      <c r="U191" s="67"/>
      <c r="V191" s="67"/>
      <c r="W191" s="67" t="s">
        <v>985</v>
      </c>
      <c r="X191" s="67"/>
      <c r="Y191" s="67"/>
      <c r="Z191" s="67" t="s">
        <v>986</v>
      </c>
      <c r="AA191" s="67"/>
      <c r="AB191" s="67"/>
      <c r="AC191" s="67" t="s">
        <v>987</v>
      </c>
      <c r="AD191" s="89" t="s">
        <v>233</v>
      </c>
      <c r="AE191" s="89" t="s">
        <v>233</v>
      </c>
      <c r="AF191" s="89" t="s">
        <v>233</v>
      </c>
      <c r="AG191" s="89" t="s">
        <v>233</v>
      </c>
      <c r="AH191" s="127" t="s">
        <v>209</v>
      </c>
    </row>
    <row r="192" spans="1:35" s="6" customFormat="1" ht="88.5" customHeight="1" x14ac:dyDescent="0.2">
      <c r="A192" s="66" t="s">
        <v>49</v>
      </c>
      <c r="B192" s="66" t="s">
        <v>170</v>
      </c>
      <c r="C192" s="66" t="s">
        <v>170</v>
      </c>
      <c r="D192" s="66" t="s">
        <v>143</v>
      </c>
      <c r="E192" s="66" t="s">
        <v>152</v>
      </c>
      <c r="F192" s="66" t="s">
        <v>39</v>
      </c>
      <c r="G192" s="66" t="s">
        <v>176</v>
      </c>
      <c r="H192" s="66" t="s">
        <v>116</v>
      </c>
      <c r="I192" s="66" t="s">
        <v>988</v>
      </c>
      <c r="J192" s="67" t="s">
        <v>989</v>
      </c>
      <c r="K192" s="66" t="s">
        <v>990</v>
      </c>
      <c r="L192" s="66" t="s">
        <v>991</v>
      </c>
      <c r="M192" s="67" t="s">
        <v>22</v>
      </c>
      <c r="N192" s="67" t="s">
        <v>211</v>
      </c>
      <c r="O192" s="67" t="s">
        <v>28</v>
      </c>
      <c r="P192" s="67">
        <v>0</v>
      </c>
      <c r="Q192" s="68">
        <v>1</v>
      </c>
      <c r="R192" s="67"/>
      <c r="S192" s="67"/>
      <c r="T192" s="67"/>
      <c r="U192" s="67"/>
      <c r="V192" s="67"/>
      <c r="W192" s="68">
        <v>1</v>
      </c>
      <c r="X192" s="67"/>
      <c r="Y192" s="67"/>
      <c r="Z192" s="67"/>
      <c r="AA192" s="67"/>
      <c r="AB192" s="68">
        <v>1</v>
      </c>
      <c r="AC192" s="67"/>
      <c r="AD192" s="89" t="s">
        <v>233</v>
      </c>
      <c r="AE192" s="89" t="s">
        <v>233</v>
      </c>
      <c r="AF192" s="89" t="s">
        <v>233</v>
      </c>
      <c r="AG192" s="89" t="s">
        <v>233</v>
      </c>
      <c r="AH192" s="73" t="s">
        <v>209</v>
      </c>
      <c r="AI192" s="190"/>
    </row>
    <row r="193" spans="1:35" s="6" customFormat="1" ht="88.5" customHeight="1" x14ac:dyDescent="0.2">
      <c r="A193" s="66" t="s">
        <v>49</v>
      </c>
      <c r="B193" s="66" t="s">
        <v>168</v>
      </c>
      <c r="C193" s="66" t="s">
        <v>168</v>
      </c>
      <c r="D193" s="66" t="s">
        <v>141</v>
      </c>
      <c r="E193" s="66" t="s">
        <v>149</v>
      </c>
      <c r="F193" s="66" t="s">
        <v>39</v>
      </c>
      <c r="G193" s="66" t="s">
        <v>176</v>
      </c>
      <c r="H193" s="66" t="s">
        <v>102</v>
      </c>
      <c r="I193" s="66" t="s">
        <v>992</v>
      </c>
      <c r="J193" s="67" t="s">
        <v>993</v>
      </c>
      <c r="K193" s="66" t="s">
        <v>994</v>
      </c>
      <c r="L193" s="66" t="s">
        <v>995</v>
      </c>
      <c r="M193" s="67" t="s">
        <v>23</v>
      </c>
      <c r="N193" s="67" t="s">
        <v>275</v>
      </c>
      <c r="O193" s="67" t="s">
        <v>26</v>
      </c>
      <c r="P193" s="67">
        <v>4</v>
      </c>
      <c r="Q193" s="67">
        <v>4</v>
      </c>
      <c r="R193" s="67"/>
      <c r="S193" s="67"/>
      <c r="T193" s="67">
        <v>1</v>
      </c>
      <c r="U193" s="67"/>
      <c r="V193" s="67"/>
      <c r="W193" s="67">
        <v>1</v>
      </c>
      <c r="X193" s="67"/>
      <c r="Y193" s="67"/>
      <c r="Z193" s="67">
        <v>1</v>
      </c>
      <c r="AA193" s="67"/>
      <c r="AB193" s="67"/>
      <c r="AC193" s="67">
        <v>1</v>
      </c>
      <c r="AD193" s="89" t="s">
        <v>233</v>
      </c>
      <c r="AE193" s="89" t="s">
        <v>233</v>
      </c>
      <c r="AF193" s="89" t="s">
        <v>233</v>
      </c>
      <c r="AG193" s="89" t="s">
        <v>233</v>
      </c>
      <c r="AH193" s="73" t="s">
        <v>209</v>
      </c>
      <c r="AI193" s="190"/>
    </row>
    <row r="194" spans="1:35" s="6" customFormat="1" ht="88.5" customHeight="1" x14ac:dyDescent="0.2">
      <c r="A194" s="66" t="s">
        <v>49</v>
      </c>
      <c r="B194" s="66" t="s">
        <v>168</v>
      </c>
      <c r="C194" s="66" t="s">
        <v>168</v>
      </c>
      <c r="D194" s="66" t="s">
        <v>141</v>
      </c>
      <c r="E194" s="66" t="s">
        <v>149</v>
      </c>
      <c r="F194" s="66" t="s">
        <v>39</v>
      </c>
      <c r="G194" s="66" t="s">
        <v>176</v>
      </c>
      <c r="H194" s="66" t="s">
        <v>102</v>
      </c>
      <c r="I194" s="66" t="s">
        <v>996</v>
      </c>
      <c r="J194" s="67" t="s">
        <v>997</v>
      </c>
      <c r="K194" s="66" t="s">
        <v>998</v>
      </c>
      <c r="L194" s="66" t="s">
        <v>999</v>
      </c>
      <c r="M194" s="67" t="s">
        <v>23</v>
      </c>
      <c r="N194" s="67" t="s">
        <v>275</v>
      </c>
      <c r="O194" s="67" t="s">
        <v>26</v>
      </c>
      <c r="P194" s="67">
        <v>4</v>
      </c>
      <c r="Q194" s="67">
        <v>4</v>
      </c>
      <c r="R194" s="67"/>
      <c r="S194" s="67"/>
      <c r="T194" s="67">
        <v>1</v>
      </c>
      <c r="U194" s="67"/>
      <c r="V194" s="67"/>
      <c r="W194" s="67">
        <v>1</v>
      </c>
      <c r="X194" s="67"/>
      <c r="Y194" s="67"/>
      <c r="Z194" s="67">
        <v>1</v>
      </c>
      <c r="AA194" s="67"/>
      <c r="AB194" s="67"/>
      <c r="AC194" s="67">
        <v>1</v>
      </c>
      <c r="AD194" s="89" t="s">
        <v>233</v>
      </c>
      <c r="AE194" s="89" t="s">
        <v>233</v>
      </c>
      <c r="AF194" s="89" t="s">
        <v>233</v>
      </c>
      <c r="AG194" s="89" t="s">
        <v>233</v>
      </c>
      <c r="AH194" s="73" t="s">
        <v>209</v>
      </c>
      <c r="AI194" s="190"/>
    </row>
    <row r="195" spans="1:35" s="6" customFormat="1" ht="88.5" customHeight="1" x14ac:dyDescent="0.2">
      <c r="A195" s="66" t="s">
        <v>49</v>
      </c>
      <c r="B195" s="66" t="s">
        <v>168</v>
      </c>
      <c r="C195" s="66" t="s">
        <v>168</v>
      </c>
      <c r="D195" s="66" t="s">
        <v>141</v>
      </c>
      <c r="E195" s="66" t="s">
        <v>149</v>
      </c>
      <c r="F195" s="66" t="s">
        <v>39</v>
      </c>
      <c r="G195" s="66" t="s">
        <v>176</v>
      </c>
      <c r="H195" s="66" t="s">
        <v>104</v>
      </c>
      <c r="I195" s="66" t="s">
        <v>1000</v>
      </c>
      <c r="J195" s="67" t="s">
        <v>1001</v>
      </c>
      <c r="K195" s="66" t="s">
        <v>1002</v>
      </c>
      <c r="L195" s="66" t="s">
        <v>1003</v>
      </c>
      <c r="M195" s="67" t="s">
        <v>22</v>
      </c>
      <c r="N195" s="67" t="s">
        <v>211</v>
      </c>
      <c r="O195" s="67" t="s">
        <v>26</v>
      </c>
      <c r="P195" s="68">
        <v>0.97</v>
      </c>
      <c r="Q195" s="68">
        <v>0.98</v>
      </c>
      <c r="R195" s="67"/>
      <c r="S195" s="67"/>
      <c r="T195" s="68">
        <v>0.98</v>
      </c>
      <c r="U195" s="67"/>
      <c r="V195" s="67"/>
      <c r="W195" s="68">
        <v>0.98</v>
      </c>
      <c r="X195" s="67"/>
      <c r="Y195" s="67"/>
      <c r="Z195" s="68">
        <v>0.98</v>
      </c>
      <c r="AA195" s="67"/>
      <c r="AB195" s="67"/>
      <c r="AC195" s="68">
        <v>0.98</v>
      </c>
      <c r="AD195" s="89" t="s">
        <v>233</v>
      </c>
      <c r="AE195" s="89" t="s">
        <v>233</v>
      </c>
      <c r="AF195" s="89" t="s">
        <v>233</v>
      </c>
      <c r="AG195" s="89" t="s">
        <v>233</v>
      </c>
      <c r="AH195" s="127" t="s">
        <v>209</v>
      </c>
    </row>
    <row r="196" spans="1:35" s="6" customFormat="1" ht="88.5" customHeight="1" x14ac:dyDescent="0.2">
      <c r="A196" s="66" t="s">
        <v>49</v>
      </c>
      <c r="B196" s="66" t="s">
        <v>170</v>
      </c>
      <c r="C196" s="66" t="s">
        <v>170</v>
      </c>
      <c r="D196" s="66" t="s">
        <v>1004</v>
      </c>
      <c r="E196" s="66" t="s">
        <v>146</v>
      </c>
      <c r="F196" s="66" t="s">
        <v>39</v>
      </c>
      <c r="G196" s="66" t="s">
        <v>176</v>
      </c>
      <c r="H196" s="66" t="s">
        <v>53</v>
      </c>
      <c r="I196" s="66" t="s">
        <v>1005</v>
      </c>
      <c r="J196" s="67" t="s">
        <v>1006</v>
      </c>
      <c r="K196" s="66" t="s">
        <v>1007</v>
      </c>
      <c r="L196" s="66" t="s">
        <v>1008</v>
      </c>
      <c r="M196" s="67" t="s">
        <v>22</v>
      </c>
      <c r="N196" s="67" t="s">
        <v>211</v>
      </c>
      <c r="O196" s="67" t="s">
        <v>26</v>
      </c>
      <c r="P196" s="258">
        <v>1</v>
      </c>
      <c r="Q196" s="258" t="s">
        <v>1138</v>
      </c>
      <c r="R196" s="67"/>
      <c r="S196" s="67"/>
      <c r="T196" s="256" t="s">
        <v>1009</v>
      </c>
      <c r="U196" s="67"/>
      <c r="V196" s="67"/>
      <c r="W196" s="256" t="s">
        <v>1010</v>
      </c>
      <c r="X196" s="67"/>
      <c r="Y196" s="67"/>
      <c r="Z196" s="256" t="s">
        <v>1011</v>
      </c>
      <c r="AA196" s="67"/>
      <c r="AB196" s="67"/>
      <c r="AC196" s="256" t="s">
        <v>1012</v>
      </c>
      <c r="AD196" s="66" t="s">
        <v>194</v>
      </c>
      <c r="AE196" s="66" t="s">
        <v>797</v>
      </c>
      <c r="AF196" s="67" t="s">
        <v>1013</v>
      </c>
      <c r="AG196" s="62">
        <v>64900000</v>
      </c>
      <c r="AH196" s="127" t="s">
        <v>209</v>
      </c>
    </row>
    <row r="197" spans="1:35" s="6" customFormat="1" ht="88.5" customHeight="1" x14ac:dyDescent="0.2">
      <c r="A197" s="74" t="s">
        <v>49</v>
      </c>
      <c r="B197" s="74" t="s">
        <v>170</v>
      </c>
      <c r="C197" s="74" t="s">
        <v>168</v>
      </c>
      <c r="D197" s="74" t="s">
        <v>1004</v>
      </c>
      <c r="E197" s="74" t="s">
        <v>146</v>
      </c>
      <c r="F197" s="74" t="s">
        <v>39</v>
      </c>
      <c r="G197" s="74" t="s">
        <v>176</v>
      </c>
      <c r="H197" s="201" t="s">
        <v>53</v>
      </c>
      <c r="I197" s="201" t="s">
        <v>1005</v>
      </c>
      <c r="J197" s="71" t="s">
        <v>1006</v>
      </c>
      <c r="K197" s="201" t="s">
        <v>1007</v>
      </c>
      <c r="L197" s="201" t="s">
        <v>1008</v>
      </c>
      <c r="M197" s="71" t="s">
        <v>22</v>
      </c>
      <c r="N197" s="71" t="s">
        <v>211</v>
      </c>
      <c r="O197" s="71" t="s">
        <v>26</v>
      </c>
      <c r="P197" s="259"/>
      <c r="Q197" s="259"/>
      <c r="R197" s="67"/>
      <c r="S197" s="67"/>
      <c r="T197" s="257"/>
      <c r="U197" s="67"/>
      <c r="V197" s="67"/>
      <c r="W197" s="257"/>
      <c r="X197" s="67"/>
      <c r="Y197" s="67"/>
      <c r="Z197" s="257"/>
      <c r="AA197" s="67"/>
      <c r="AB197" s="67"/>
      <c r="AC197" s="257"/>
      <c r="AD197" s="66" t="s">
        <v>194</v>
      </c>
      <c r="AE197" s="66" t="s">
        <v>1014</v>
      </c>
      <c r="AF197" s="74" t="s">
        <v>1013</v>
      </c>
      <c r="AG197" s="62">
        <v>5000000</v>
      </c>
      <c r="AH197" s="73" t="s">
        <v>209</v>
      </c>
      <c r="AI197" s="190"/>
    </row>
    <row r="198" spans="1:35" s="6" customFormat="1" ht="88.5" customHeight="1" x14ac:dyDescent="0.2">
      <c r="A198" s="66" t="s">
        <v>49</v>
      </c>
      <c r="B198" s="66" t="s">
        <v>170</v>
      </c>
      <c r="C198" s="66" t="s">
        <v>170</v>
      </c>
      <c r="D198" s="66" t="s">
        <v>140</v>
      </c>
      <c r="E198" s="66" t="s">
        <v>147</v>
      </c>
      <c r="F198" s="66" t="s">
        <v>39</v>
      </c>
      <c r="G198" s="66" t="s">
        <v>174</v>
      </c>
      <c r="H198" s="66" t="s">
        <v>1015</v>
      </c>
      <c r="I198" s="66" t="s">
        <v>1016</v>
      </c>
      <c r="J198" s="67" t="s">
        <v>1017</v>
      </c>
      <c r="K198" s="66" t="s">
        <v>1018</v>
      </c>
      <c r="L198" s="66" t="s">
        <v>1019</v>
      </c>
      <c r="M198" s="67" t="s">
        <v>24</v>
      </c>
      <c r="N198" s="67" t="s">
        <v>211</v>
      </c>
      <c r="O198" s="67" t="s">
        <v>255</v>
      </c>
      <c r="P198" s="67">
        <v>0</v>
      </c>
      <c r="Q198" s="68">
        <v>0.8</v>
      </c>
      <c r="R198" s="67"/>
      <c r="S198" s="67"/>
      <c r="T198" s="67"/>
      <c r="U198" s="67"/>
      <c r="V198" s="67"/>
      <c r="W198" s="67"/>
      <c r="X198" s="67">
        <v>0.8</v>
      </c>
      <c r="Y198" s="67"/>
      <c r="Z198" s="67"/>
      <c r="AA198" s="67"/>
      <c r="AB198" s="67"/>
      <c r="AC198" s="67">
        <v>0</v>
      </c>
      <c r="AD198" s="89" t="s">
        <v>233</v>
      </c>
      <c r="AE198" s="89" t="s">
        <v>233</v>
      </c>
      <c r="AF198" s="89" t="s">
        <v>233</v>
      </c>
      <c r="AG198" s="89" t="s">
        <v>233</v>
      </c>
      <c r="AH198" s="73" t="s">
        <v>209</v>
      </c>
      <c r="AI198" s="190"/>
    </row>
    <row r="199" spans="1:35" s="6" customFormat="1" ht="88.5" customHeight="1" x14ac:dyDescent="0.2">
      <c r="A199" s="66" t="s">
        <v>49</v>
      </c>
      <c r="B199" s="66" t="s">
        <v>169</v>
      </c>
      <c r="C199" s="66" t="s">
        <v>169</v>
      </c>
      <c r="D199" s="66" t="s">
        <v>140</v>
      </c>
      <c r="E199" s="66" t="s">
        <v>147</v>
      </c>
      <c r="F199" s="66" t="s">
        <v>39</v>
      </c>
      <c r="G199" s="66" t="s">
        <v>176</v>
      </c>
      <c r="H199" s="66" t="s">
        <v>100</v>
      </c>
      <c r="I199" s="66" t="s">
        <v>1020</v>
      </c>
      <c r="J199" s="67" t="s">
        <v>1021</v>
      </c>
      <c r="K199" s="66" t="s">
        <v>1022</v>
      </c>
      <c r="L199" s="66" t="s">
        <v>1023</v>
      </c>
      <c r="M199" s="67" t="s">
        <v>22</v>
      </c>
      <c r="N199" s="67" t="s">
        <v>211</v>
      </c>
      <c r="O199" s="67" t="s">
        <v>27</v>
      </c>
      <c r="P199" s="67" t="s">
        <v>1024</v>
      </c>
      <c r="Q199" s="67" t="s">
        <v>680</v>
      </c>
      <c r="R199" s="67"/>
      <c r="S199" s="67"/>
      <c r="T199" s="67"/>
      <c r="U199" s="68">
        <v>1</v>
      </c>
      <c r="V199" s="67"/>
      <c r="W199" s="67"/>
      <c r="X199" s="68">
        <v>1</v>
      </c>
      <c r="Y199" s="67"/>
      <c r="Z199" s="67"/>
      <c r="AA199" s="67"/>
      <c r="AB199" s="67"/>
      <c r="AC199" s="67"/>
      <c r="AD199" s="89" t="s">
        <v>233</v>
      </c>
      <c r="AE199" s="89" t="s">
        <v>233</v>
      </c>
      <c r="AF199" s="89" t="s">
        <v>233</v>
      </c>
      <c r="AG199" s="89" t="s">
        <v>233</v>
      </c>
      <c r="AH199" s="127" t="s">
        <v>209</v>
      </c>
    </row>
    <row r="200" spans="1:35" s="6" customFormat="1" ht="88.5" customHeight="1" x14ac:dyDescent="0.2">
      <c r="A200" s="66" t="s">
        <v>49</v>
      </c>
      <c r="B200" s="66" t="s">
        <v>168</v>
      </c>
      <c r="C200" s="66" t="s">
        <v>168</v>
      </c>
      <c r="D200" s="66" t="s">
        <v>141</v>
      </c>
      <c r="E200" s="66" t="s">
        <v>149</v>
      </c>
      <c r="F200" s="66" t="s">
        <v>39</v>
      </c>
      <c r="G200" s="66" t="s">
        <v>174</v>
      </c>
      <c r="H200" s="66" t="s">
        <v>1025</v>
      </c>
      <c r="I200" s="66" t="s">
        <v>1026</v>
      </c>
      <c r="J200" s="67" t="s">
        <v>927</v>
      </c>
      <c r="K200" s="66" t="s">
        <v>1027</v>
      </c>
      <c r="L200" s="66" t="s">
        <v>1028</v>
      </c>
      <c r="M200" s="67" t="s">
        <v>22</v>
      </c>
      <c r="N200" s="67" t="s">
        <v>211</v>
      </c>
      <c r="O200" s="67" t="s">
        <v>26</v>
      </c>
      <c r="P200" s="67">
        <v>0</v>
      </c>
      <c r="Q200" s="68">
        <v>1</v>
      </c>
      <c r="R200" s="67"/>
      <c r="S200" s="67"/>
      <c r="T200" s="68">
        <v>1</v>
      </c>
      <c r="U200" s="67"/>
      <c r="V200" s="67"/>
      <c r="W200" s="68">
        <v>1</v>
      </c>
      <c r="X200" s="67"/>
      <c r="Y200" s="67"/>
      <c r="Z200" s="68">
        <v>1</v>
      </c>
      <c r="AA200" s="67"/>
      <c r="AB200" s="67"/>
      <c r="AC200" s="68">
        <v>1</v>
      </c>
      <c r="AD200" s="89" t="s">
        <v>233</v>
      </c>
      <c r="AE200" s="89" t="s">
        <v>233</v>
      </c>
      <c r="AF200" s="89" t="s">
        <v>233</v>
      </c>
      <c r="AG200" s="89" t="s">
        <v>233</v>
      </c>
      <c r="AH200" s="127" t="s">
        <v>209</v>
      </c>
    </row>
    <row r="201" spans="1:35" s="6" customFormat="1" ht="88.5" customHeight="1" x14ac:dyDescent="0.2">
      <c r="A201" s="66" t="s">
        <v>49</v>
      </c>
      <c r="B201" s="66" t="s">
        <v>170</v>
      </c>
      <c r="C201" s="66" t="s">
        <v>170</v>
      </c>
      <c r="D201" s="66" t="s">
        <v>141</v>
      </c>
      <c r="E201" s="66" t="s">
        <v>147</v>
      </c>
      <c r="F201" s="66" t="s">
        <v>39</v>
      </c>
      <c r="G201" s="66" t="s">
        <v>174</v>
      </c>
      <c r="H201" s="66" t="s">
        <v>94</v>
      </c>
      <c r="I201" s="66" t="s">
        <v>1029</v>
      </c>
      <c r="J201" s="67" t="s">
        <v>1030</v>
      </c>
      <c r="K201" s="66" t="s">
        <v>1031</v>
      </c>
      <c r="L201" s="66" t="s">
        <v>1032</v>
      </c>
      <c r="M201" s="67" t="s">
        <v>22</v>
      </c>
      <c r="N201" s="67" t="s">
        <v>211</v>
      </c>
      <c r="O201" s="67" t="s">
        <v>26</v>
      </c>
      <c r="P201" s="68">
        <v>1</v>
      </c>
      <c r="Q201" s="68" t="s">
        <v>1137</v>
      </c>
      <c r="R201" s="67"/>
      <c r="S201" s="67"/>
      <c r="T201" s="67" t="s">
        <v>1033</v>
      </c>
      <c r="U201" s="67"/>
      <c r="V201" s="67"/>
      <c r="W201" s="67" t="s">
        <v>1034</v>
      </c>
      <c r="X201" s="67"/>
      <c r="Y201" s="67"/>
      <c r="Z201" s="67" t="s">
        <v>1035</v>
      </c>
      <c r="AA201" s="67"/>
      <c r="AB201" s="67"/>
      <c r="AC201" s="67" t="s">
        <v>1036</v>
      </c>
      <c r="AD201" s="89" t="s">
        <v>233</v>
      </c>
      <c r="AE201" s="89" t="s">
        <v>233</v>
      </c>
      <c r="AF201" s="89" t="s">
        <v>233</v>
      </c>
      <c r="AG201" s="89" t="s">
        <v>233</v>
      </c>
      <c r="AH201" s="127" t="s">
        <v>209</v>
      </c>
    </row>
    <row r="202" spans="1:35" s="6" customFormat="1" ht="88.5" customHeight="1" x14ac:dyDescent="0.2">
      <c r="A202" s="66" t="s">
        <v>49</v>
      </c>
      <c r="B202" s="66" t="s">
        <v>170</v>
      </c>
      <c r="C202" s="66" t="s">
        <v>170</v>
      </c>
      <c r="D202" s="66" t="s">
        <v>140</v>
      </c>
      <c r="E202" s="66" t="s">
        <v>147</v>
      </c>
      <c r="F202" s="66" t="s">
        <v>39</v>
      </c>
      <c r="G202" s="66" t="s">
        <v>176</v>
      </c>
      <c r="H202" s="66" t="s">
        <v>92</v>
      </c>
      <c r="I202" s="66" t="s">
        <v>1037</v>
      </c>
      <c r="J202" s="67" t="s">
        <v>1038</v>
      </c>
      <c r="K202" s="66" t="s">
        <v>1039</v>
      </c>
      <c r="L202" s="66" t="s">
        <v>1040</v>
      </c>
      <c r="M202" s="67" t="s">
        <v>24</v>
      </c>
      <c r="N202" s="67" t="s">
        <v>211</v>
      </c>
      <c r="O202" s="67" t="s">
        <v>26</v>
      </c>
      <c r="P202" s="68">
        <v>0.95</v>
      </c>
      <c r="Q202" s="68">
        <v>0.95</v>
      </c>
      <c r="R202" s="67"/>
      <c r="S202" s="67"/>
      <c r="T202" s="68">
        <v>0.3</v>
      </c>
      <c r="U202" s="67"/>
      <c r="V202" s="67"/>
      <c r="W202" s="68">
        <v>0.48</v>
      </c>
      <c r="X202" s="67"/>
      <c r="Y202" s="67"/>
      <c r="Z202" s="68">
        <v>0.6</v>
      </c>
      <c r="AA202" s="67"/>
      <c r="AB202" s="67"/>
      <c r="AC202" s="68">
        <v>0.95</v>
      </c>
      <c r="AD202" s="89" t="s">
        <v>233</v>
      </c>
      <c r="AE202" s="89" t="s">
        <v>233</v>
      </c>
      <c r="AF202" s="89" t="s">
        <v>233</v>
      </c>
      <c r="AG202" s="89" t="s">
        <v>233</v>
      </c>
      <c r="AH202" s="73" t="s">
        <v>209</v>
      </c>
      <c r="AI202" s="190"/>
    </row>
    <row r="203" spans="1:35" s="6" customFormat="1" ht="88.5" customHeight="1" x14ac:dyDescent="0.2">
      <c r="A203" s="66"/>
      <c r="B203" s="66"/>
      <c r="C203" s="66"/>
      <c r="D203" s="66"/>
      <c r="E203" s="66"/>
      <c r="F203" s="66"/>
      <c r="G203" s="66"/>
      <c r="H203" s="66"/>
      <c r="I203" s="66"/>
      <c r="J203" s="67" t="s">
        <v>1041</v>
      </c>
      <c r="K203" s="66" t="s">
        <v>1042</v>
      </c>
      <c r="L203" s="66" t="s">
        <v>1043</v>
      </c>
      <c r="M203" s="67" t="s">
        <v>24</v>
      </c>
      <c r="N203" s="67" t="s">
        <v>211</v>
      </c>
      <c r="O203" s="67" t="s">
        <v>26</v>
      </c>
      <c r="P203" s="68">
        <v>0.9</v>
      </c>
      <c r="Q203" s="68">
        <v>0.85</v>
      </c>
      <c r="R203" s="67"/>
      <c r="S203" s="67"/>
      <c r="T203" s="68">
        <v>0.1</v>
      </c>
      <c r="U203" s="67"/>
      <c r="V203" s="67"/>
      <c r="W203" s="68">
        <v>0.2</v>
      </c>
      <c r="X203" s="67"/>
      <c r="Y203" s="67"/>
      <c r="Z203" s="68">
        <v>0.5</v>
      </c>
      <c r="AA203" s="67"/>
      <c r="AB203" s="67"/>
      <c r="AC203" s="68">
        <v>0.85</v>
      </c>
      <c r="AD203" s="89" t="s">
        <v>233</v>
      </c>
      <c r="AE203" s="89" t="s">
        <v>233</v>
      </c>
      <c r="AF203" s="89" t="s">
        <v>233</v>
      </c>
      <c r="AG203" s="89" t="s">
        <v>233</v>
      </c>
      <c r="AH203" s="127" t="s">
        <v>209</v>
      </c>
    </row>
    <row r="204" spans="1:35" s="6" customFormat="1" ht="88.5" customHeight="1" x14ac:dyDescent="0.2">
      <c r="A204" s="66"/>
      <c r="B204" s="66"/>
      <c r="C204" s="66"/>
      <c r="D204" s="66"/>
      <c r="E204" s="66"/>
      <c r="F204" s="66"/>
      <c r="G204" s="66"/>
      <c r="H204" s="66"/>
      <c r="I204" s="66"/>
      <c r="J204" s="67" t="s">
        <v>1044</v>
      </c>
      <c r="K204" s="66" t="s">
        <v>1045</v>
      </c>
      <c r="L204" s="66" t="s">
        <v>1046</v>
      </c>
      <c r="M204" s="67" t="s">
        <v>24</v>
      </c>
      <c r="N204" s="67" t="s">
        <v>211</v>
      </c>
      <c r="O204" s="67" t="s">
        <v>26</v>
      </c>
      <c r="P204" s="68">
        <v>0.99</v>
      </c>
      <c r="Q204" s="68">
        <v>0.94</v>
      </c>
      <c r="R204" s="67"/>
      <c r="S204" s="67"/>
      <c r="T204" s="68">
        <v>0.2</v>
      </c>
      <c r="U204" s="67"/>
      <c r="V204" s="67"/>
      <c r="W204" s="68">
        <v>0.35</v>
      </c>
      <c r="X204" s="67"/>
      <c r="Y204" s="67"/>
      <c r="Z204" s="68">
        <v>0.5</v>
      </c>
      <c r="AA204" s="67"/>
      <c r="AB204" s="67"/>
      <c r="AC204" s="68">
        <v>0.94</v>
      </c>
      <c r="AD204" s="89" t="s">
        <v>233</v>
      </c>
      <c r="AE204" s="89" t="s">
        <v>233</v>
      </c>
      <c r="AF204" s="89" t="s">
        <v>233</v>
      </c>
      <c r="AG204" s="89" t="s">
        <v>233</v>
      </c>
      <c r="AH204" s="73" t="s">
        <v>209</v>
      </c>
      <c r="AI204" s="190"/>
    </row>
    <row r="205" spans="1:35" s="6" customFormat="1" ht="88.5" customHeight="1" x14ac:dyDescent="0.2">
      <c r="A205" s="66" t="s">
        <v>49</v>
      </c>
      <c r="B205" s="66" t="s">
        <v>170</v>
      </c>
      <c r="C205" s="66" t="s">
        <v>170</v>
      </c>
      <c r="D205" s="66" t="s">
        <v>140</v>
      </c>
      <c r="E205" s="66" t="s">
        <v>147</v>
      </c>
      <c r="F205" s="66" t="s">
        <v>39</v>
      </c>
      <c r="G205" s="66" t="s">
        <v>176</v>
      </c>
      <c r="H205" s="66" t="s">
        <v>92</v>
      </c>
      <c r="I205" s="66" t="s">
        <v>1047</v>
      </c>
      <c r="J205" s="67" t="s">
        <v>927</v>
      </c>
      <c r="K205" s="66" t="s">
        <v>1048</v>
      </c>
      <c r="L205" s="66" t="s">
        <v>1048</v>
      </c>
      <c r="M205" s="67" t="s">
        <v>23</v>
      </c>
      <c r="N205" s="67" t="s">
        <v>275</v>
      </c>
      <c r="O205" s="67" t="s">
        <v>255</v>
      </c>
      <c r="P205" s="67">
        <v>1</v>
      </c>
      <c r="Q205" s="67">
        <v>1</v>
      </c>
      <c r="R205" s="67"/>
      <c r="S205" s="67"/>
      <c r="T205" s="67">
        <v>1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89" t="s">
        <v>233</v>
      </c>
      <c r="AE205" s="89" t="s">
        <v>233</v>
      </c>
      <c r="AF205" s="89" t="s">
        <v>233</v>
      </c>
      <c r="AG205" s="89" t="s">
        <v>233</v>
      </c>
      <c r="AH205" s="73" t="s">
        <v>209</v>
      </c>
      <c r="AI205" s="190"/>
    </row>
    <row r="206" spans="1:35" s="6" customFormat="1" ht="88.5" customHeight="1" x14ac:dyDescent="0.2">
      <c r="A206" s="66" t="s">
        <v>49</v>
      </c>
      <c r="B206" s="66" t="s">
        <v>170</v>
      </c>
      <c r="C206" s="66" t="s">
        <v>170</v>
      </c>
      <c r="D206" s="66" t="s">
        <v>140</v>
      </c>
      <c r="E206" s="66" t="s">
        <v>147</v>
      </c>
      <c r="F206" s="66" t="s">
        <v>39</v>
      </c>
      <c r="G206" s="66" t="s">
        <v>176</v>
      </c>
      <c r="H206" s="66" t="s">
        <v>92</v>
      </c>
      <c r="I206" s="66" t="s">
        <v>1049</v>
      </c>
      <c r="J206" s="67" t="s">
        <v>1050</v>
      </c>
      <c r="K206" s="66" t="s">
        <v>1051</v>
      </c>
      <c r="L206" s="66" t="s">
        <v>1052</v>
      </c>
      <c r="M206" s="67" t="s">
        <v>23</v>
      </c>
      <c r="N206" s="67" t="s">
        <v>275</v>
      </c>
      <c r="O206" s="67" t="s">
        <v>25</v>
      </c>
      <c r="P206" s="67">
        <v>12</v>
      </c>
      <c r="Q206" s="67">
        <v>12</v>
      </c>
      <c r="R206" s="67">
        <v>1</v>
      </c>
      <c r="S206" s="67">
        <v>1</v>
      </c>
      <c r="T206" s="67">
        <v>1</v>
      </c>
      <c r="U206" s="67">
        <v>1</v>
      </c>
      <c r="V206" s="67">
        <v>1</v>
      </c>
      <c r="W206" s="67">
        <v>1</v>
      </c>
      <c r="X206" s="67">
        <v>1</v>
      </c>
      <c r="Y206" s="67">
        <v>1</v>
      </c>
      <c r="Z206" s="67">
        <v>1</v>
      </c>
      <c r="AA206" s="67">
        <v>1</v>
      </c>
      <c r="AB206" s="67">
        <v>1</v>
      </c>
      <c r="AC206" s="67">
        <v>1</v>
      </c>
      <c r="AD206" s="89" t="s">
        <v>233</v>
      </c>
      <c r="AE206" s="89" t="s">
        <v>233</v>
      </c>
      <c r="AF206" s="89" t="s">
        <v>233</v>
      </c>
      <c r="AG206" s="89" t="s">
        <v>233</v>
      </c>
      <c r="AH206" s="127" t="s">
        <v>209</v>
      </c>
    </row>
    <row r="207" spans="1:35" s="6" customFormat="1" ht="88.5" customHeight="1" x14ac:dyDescent="0.2">
      <c r="A207" s="66" t="s">
        <v>49</v>
      </c>
      <c r="B207" s="66" t="s">
        <v>170</v>
      </c>
      <c r="C207" s="66" t="s">
        <v>170</v>
      </c>
      <c r="D207" s="66" t="s">
        <v>140</v>
      </c>
      <c r="E207" s="66" t="s">
        <v>147</v>
      </c>
      <c r="F207" s="66" t="s">
        <v>39</v>
      </c>
      <c r="G207" s="66" t="s">
        <v>176</v>
      </c>
      <c r="H207" s="66" t="s">
        <v>92</v>
      </c>
      <c r="I207" s="66" t="s">
        <v>1053</v>
      </c>
      <c r="J207" s="67" t="s">
        <v>1054</v>
      </c>
      <c r="K207" s="66" t="s">
        <v>1055</v>
      </c>
      <c r="L207" s="66" t="s">
        <v>1056</v>
      </c>
      <c r="M207" s="67" t="s">
        <v>23</v>
      </c>
      <c r="N207" s="67" t="s">
        <v>275</v>
      </c>
      <c r="O207" s="67" t="s">
        <v>28</v>
      </c>
      <c r="P207" s="67">
        <v>2</v>
      </c>
      <c r="Q207" s="67">
        <v>2</v>
      </c>
      <c r="R207" s="67"/>
      <c r="S207" s="67">
        <v>1</v>
      </c>
      <c r="T207" s="67"/>
      <c r="U207" s="67"/>
      <c r="V207" s="67"/>
      <c r="W207" s="67"/>
      <c r="X207" s="67"/>
      <c r="Y207" s="67"/>
      <c r="Z207" s="67"/>
      <c r="AA207" s="67"/>
      <c r="AB207" s="67">
        <v>1</v>
      </c>
      <c r="AC207" s="67"/>
      <c r="AD207" s="89" t="s">
        <v>233</v>
      </c>
      <c r="AE207" s="89" t="s">
        <v>233</v>
      </c>
      <c r="AF207" s="89" t="s">
        <v>233</v>
      </c>
      <c r="AG207" s="89" t="s">
        <v>233</v>
      </c>
      <c r="AH207" s="127" t="s">
        <v>209</v>
      </c>
    </row>
    <row r="208" spans="1:35" s="6" customFormat="1" ht="88.5" customHeight="1" x14ac:dyDescent="0.2">
      <c r="A208" s="66" t="s">
        <v>49</v>
      </c>
      <c r="B208" s="66" t="s">
        <v>170</v>
      </c>
      <c r="C208" s="66" t="s">
        <v>170</v>
      </c>
      <c r="D208" s="66" t="s">
        <v>140</v>
      </c>
      <c r="E208" s="66" t="s">
        <v>147</v>
      </c>
      <c r="F208" s="66" t="s">
        <v>39</v>
      </c>
      <c r="G208" s="66" t="s">
        <v>174</v>
      </c>
      <c r="H208" s="66" t="s">
        <v>96</v>
      </c>
      <c r="I208" s="66" t="s">
        <v>1057</v>
      </c>
      <c r="J208" s="67" t="s">
        <v>1058</v>
      </c>
      <c r="K208" s="66" t="s">
        <v>1059</v>
      </c>
      <c r="L208" s="66" t="s">
        <v>1060</v>
      </c>
      <c r="M208" s="67" t="s">
        <v>23</v>
      </c>
      <c r="N208" s="67" t="s">
        <v>275</v>
      </c>
      <c r="O208" s="67" t="s">
        <v>26</v>
      </c>
      <c r="P208" s="67">
        <v>12</v>
      </c>
      <c r="Q208" s="67">
        <v>12</v>
      </c>
      <c r="R208" s="67"/>
      <c r="S208" s="67"/>
      <c r="T208" s="67">
        <v>3</v>
      </c>
      <c r="U208" s="67"/>
      <c r="V208" s="67"/>
      <c r="W208" s="67">
        <v>3</v>
      </c>
      <c r="X208" s="67"/>
      <c r="Y208" s="67"/>
      <c r="Z208" s="67">
        <v>3</v>
      </c>
      <c r="AA208" s="67"/>
      <c r="AB208" s="67"/>
      <c r="AC208" s="67">
        <v>3</v>
      </c>
      <c r="AD208" s="89" t="s">
        <v>233</v>
      </c>
      <c r="AE208" s="89" t="s">
        <v>233</v>
      </c>
      <c r="AF208" s="89" t="s">
        <v>233</v>
      </c>
      <c r="AG208" s="89" t="s">
        <v>233</v>
      </c>
      <c r="AH208" s="73" t="s">
        <v>209</v>
      </c>
      <c r="AI208" s="190"/>
    </row>
    <row r="209" spans="1:35" s="6" customFormat="1" ht="88.5" customHeight="1" x14ac:dyDescent="0.2">
      <c r="A209" s="66" t="s">
        <v>49</v>
      </c>
      <c r="B209" s="66" t="s">
        <v>170</v>
      </c>
      <c r="C209" s="66" t="s">
        <v>170</v>
      </c>
      <c r="D209" s="66" t="s">
        <v>140</v>
      </c>
      <c r="E209" s="66" t="s">
        <v>147</v>
      </c>
      <c r="F209" s="66" t="s">
        <v>39</v>
      </c>
      <c r="G209" s="66" t="s">
        <v>174</v>
      </c>
      <c r="H209" s="66" t="s">
        <v>96</v>
      </c>
      <c r="I209" s="66" t="s">
        <v>1061</v>
      </c>
      <c r="J209" s="67" t="s">
        <v>1062</v>
      </c>
      <c r="K209" s="66" t="s">
        <v>1063</v>
      </c>
      <c r="L209" s="66" t="s">
        <v>1064</v>
      </c>
      <c r="M209" s="67" t="s">
        <v>23</v>
      </c>
      <c r="N209" s="67" t="s">
        <v>275</v>
      </c>
      <c r="O209" s="67" t="s">
        <v>26</v>
      </c>
      <c r="P209" s="67">
        <v>12</v>
      </c>
      <c r="Q209" s="67">
        <v>12</v>
      </c>
      <c r="R209" s="67"/>
      <c r="S209" s="67">
        <v>1</v>
      </c>
      <c r="T209" s="67">
        <v>3</v>
      </c>
      <c r="U209" s="67"/>
      <c r="V209" s="67"/>
      <c r="W209" s="67">
        <v>3</v>
      </c>
      <c r="X209" s="67"/>
      <c r="Y209" s="67"/>
      <c r="Z209" s="67">
        <v>3</v>
      </c>
      <c r="AA209" s="67"/>
      <c r="AB209" s="67"/>
      <c r="AC209" s="67">
        <v>2</v>
      </c>
      <c r="AD209" s="89" t="s">
        <v>233</v>
      </c>
      <c r="AE209" s="89" t="s">
        <v>233</v>
      </c>
      <c r="AF209" s="89" t="s">
        <v>233</v>
      </c>
      <c r="AG209" s="89" t="s">
        <v>233</v>
      </c>
      <c r="AH209" s="127" t="s">
        <v>209</v>
      </c>
    </row>
    <row r="210" spans="1:35" s="6" customFormat="1" ht="88.5" customHeight="1" x14ac:dyDescent="0.2">
      <c r="A210" s="66" t="s">
        <v>49</v>
      </c>
      <c r="B210" s="66" t="s">
        <v>170</v>
      </c>
      <c r="C210" s="66" t="s">
        <v>170</v>
      </c>
      <c r="D210" s="66" t="s">
        <v>140</v>
      </c>
      <c r="E210" s="66" t="s">
        <v>147</v>
      </c>
      <c r="F210" s="66" t="s">
        <v>39</v>
      </c>
      <c r="G210" s="66" t="s">
        <v>174</v>
      </c>
      <c r="H210" s="66" t="s">
        <v>96</v>
      </c>
      <c r="I210" s="66" t="s">
        <v>1065</v>
      </c>
      <c r="J210" s="67" t="s">
        <v>927</v>
      </c>
      <c r="K210" s="66" t="s">
        <v>1066</v>
      </c>
      <c r="L210" s="66" t="s">
        <v>1067</v>
      </c>
      <c r="M210" s="67" t="s">
        <v>23</v>
      </c>
      <c r="N210" s="67" t="s">
        <v>275</v>
      </c>
      <c r="O210" s="67" t="s">
        <v>25</v>
      </c>
      <c r="P210" s="67">
        <v>0</v>
      </c>
      <c r="Q210" s="67">
        <v>12</v>
      </c>
      <c r="R210" s="67">
        <v>1</v>
      </c>
      <c r="S210" s="67">
        <v>1</v>
      </c>
      <c r="T210" s="67">
        <v>1</v>
      </c>
      <c r="U210" s="67">
        <v>1</v>
      </c>
      <c r="V210" s="67">
        <v>1</v>
      </c>
      <c r="W210" s="67">
        <v>1</v>
      </c>
      <c r="X210" s="67">
        <v>1</v>
      </c>
      <c r="Y210" s="67">
        <v>1</v>
      </c>
      <c r="Z210" s="67">
        <v>1</v>
      </c>
      <c r="AA210" s="67">
        <v>1</v>
      </c>
      <c r="AB210" s="67">
        <v>1</v>
      </c>
      <c r="AC210" s="67">
        <v>1</v>
      </c>
      <c r="AD210" s="89" t="s">
        <v>233</v>
      </c>
      <c r="AE210" s="89" t="s">
        <v>233</v>
      </c>
      <c r="AF210" s="89" t="s">
        <v>233</v>
      </c>
      <c r="AG210" s="89" t="s">
        <v>233</v>
      </c>
      <c r="AH210" s="73" t="s">
        <v>209</v>
      </c>
      <c r="AI210" s="190"/>
    </row>
    <row r="211" spans="1:35" s="6" customFormat="1" ht="88.5" customHeight="1" x14ac:dyDescent="0.2">
      <c r="A211" s="66" t="s">
        <v>49</v>
      </c>
      <c r="B211" s="66" t="s">
        <v>170</v>
      </c>
      <c r="C211" s="66" t="s">
        <v>170</v>
      </c>
      <c r="D211" s="66" t="s">
        <v>140</v>
      </c>
      <c r="E211" s="66" t="s">
        <v>147</v>
      </c>
      <c r="F211" s="66" t="s">
        <v>39</v>
      </c>
      <c r="G211" s="66" t="s">
        <v>176</v>
      </c>
      <c r="H211" s="66" t="s">
        <v>98</v>
      </c>
      <c r="I211" s="66" t="s">
        <v>1068</v>
      </c>
      <c r="J211" s="67" t="s">
        <v>1069</v>
      </c>
      <c r="K211" s="66" t="s">
        <v>1070</v>
      </c>
      <c r="L211" s="66" t="s">
        <v>1071</v>
      </c>
      <c r="M211" s="67" t="s">
        <v>23</v>
      </c>
      <c r="N211" s="67" t="s">
        <v>212</v>
      </c>
      <c r="O211" s="67" t="s">
        <v>25</v>
      </c>
      <c r="P211" s="67">
        <v>1</v>
      </c>
      <c r="Q211" s="67">
        <v>12</v>
      </c>
      <c r="R211" s="67">
        <v>1</v>
      </c>
      <c r="S211" s="67">
        <v>1</v>
      </c>
      <c r="T211" s="67">
        <v>1</v>
      </c>
      <c r="U211" s="67">
        <v>1</v>
      </c>
      <c r="V211" s="67">
        <v>1</v>
      </c>
      <c r="W211" s="67">
        <v>1</v>
      </c>
      <c r="X211" s="67">
        <v>1</v>
      </c>
      <c r="Y211" s="67">
        <v>1</v>
      </c>
      <c r="Z211" s="67">
        <v>1</v>
      </c>
      <c r="AA211" s="67">
        <v>1</v>
      </c>
      <c r="AB211" s="67">
        <v>1</v>
      </c>
      <c r="AC211" s="67">
        <v>1</v>
      </c>
      <c r="AD211" s="89" t="s">
        <v>233</v>
      </c>
      <c r="AE211" s="89" t="s">
        <v>233</v>
      </c>
      <c r="AF211" s="89" t="s">
        <v>233</v>
      </c>
      <c r="AG211" s="89" t="s">
        <v>233</v>
      </c>
      <c r="AH211" s="73" t="s">
        <v>209</v>
      </c>
      <c r="AI211" s="190"/>
    </row>
    <row r="212" spans="1:35" s="6" customFormat="1" ht="88.5" customHeight="1" x14ac:dyDescent="0.2">
      <c r="A212" s="66" t="s">
        <v>49</v>
      </c>
      <c r="B212" s="66" t="s">
        <v>168</v>
      </c>
      <c r="C212" s="66" t="s">
        <v>168</v>
      </c>
      <c r="D212" s="66" t="s">
        <v>145</v>
      </c>
      <c r="E212" s="66" t="s">
        <v>157</v>
      </c>
      <c r="F212" s="66" t="s">
        <v>39</v>
      </c>
      <c r="G212" s="66" t="s">
        <v>176</v>
      </c>
      <c r="H212" s="66" t="s">
        <v>124</v>
      </c>
      <c r="I212" s="66" t="s">
        <v>1072</v>
      </c>
      <c r="J212" s="67" t="s">
        <v>1073</v>
      </c>
      <c r="K212" s="66" t="s">
        <v>1074</v>
      </c>
      <c r="L212" s="66" t="s">
        <v>1075</v>
      </c>
      <c r="M212" s="67" t="s">
        <v>23</v>
      </c>
      <c r="N212" s="67" t="s">
        <v>211</v>
      </c>
      <c r="O212" s="67" t="s">
        <v>26</v>
      </c>
      <c r="P212" s="67">
        <v>3</v>
      </c>
      <c r="Q212" s="67">
        <v>4</v>
      </c>
      <c r="R212" s="67"/>
      <c r="S212" s="67"/>
      <c r="T212" s="67">
        <v>1</v>
      </c>
      <c r="U212" s="67"/>
      <c r="V212" s="67"/>
      <c r="W212" s="67">
        <v>1</v>
      </c>
      <c r="X212" s="67"/>
      <c r="Y212" s="67"/>
      <c r="Z212" s="67">
        <v>1</v>
      </c>
      <c r="AA212" s="67"/>
      <c r="AB212" s="67"/>
      <c r="AC212" s="67">
        <v>1</v>
      </c>
      <c r="AD212" s="89" t="s">
        <v>233</v>
      </c>
      <c r="AE212" s="89" t="s">
        <v>233</v>
      </c>
      <c r="AF212" s="89" t="s">
        <v>233</v>
      </c>
      <c r="AG212" s="89" t="s">
        <v>233</v>
      </c>
      <c r="AH212" s="127" t="s">
        <v>209</v>
      </c>
    </row>
    <row r="213" spans="1:35" s="6" customFormat="1" ht="88.5" customHeight="1" x14ac:dyDescent="0.2">
      <c r="A213" s="66" t="s">
        <v>49</v>
      </c>
      <c r="B213" s="66" t="s">
        <v>168</v>
      </c>
      <c r="C213" s="66" t="s">
        <v>168</v>
      </c>
      <c r="D213" s="66" t="s">
        <v>145</v>
      </c>
      <c r="E213" s="66" t="s">
        <v>157</v>
      </c>
      <c r="F213" s="66" t="s">
        <v>39</v>
      </c>
      <c r="G213" s="66" t="s">
        <v>176</v>
      </c>
      <c r="H213" s="66" t="s">
        <v>124</v>
      </c>
      <c r="I213" s="66" t="s">
        <v>1076</v>
      </c>
      <c r="J213" s="67" t="s">
        <v>1077</v>
      </c>
      <c r="K213" s="66" t="s">
        <v>1078</v>
      </c>
      <c r="L213" s="66" t="s">
        <v>1079</v>
      </c>
      <c r="M213" s="67" t="s">
        <v>22</v>
      </c>
      <c r="N213" s="67" t="s">
        <v>211</v>
      </c>
      <c r="O213" s="67" t="s">
        <v>28</v>
      </c>
      <c r="P213" s="68">
        <v>0.93</v>
      </c>
      <c r="Q213" s="68">
        <v>0.95</v>
      </c>
      <c r="R213" s="67"/>
      <c r="S213" s="67"/>
      <c r="T213" s="67"/>
      <c r="U213" s="67"/>
      <c r="V213" s="67"/>
      <c r="W213" s="68">
        <v>0.93</v>
      </c>
      <c r="X213" s="67"/>
      <c r="Y213" s="67"/>
      <c r="Z213" s="67"/>
      <c r="AA213" s="67"/>
      <c r="AB213" s="67"/>
      <c r="AC213" s="68">
        <v>0.93</v>
      </c>
      <c r="AD213" s="89" t="s">
        <v>233</v>
      </c>
      <c r="AE213" s="89" t="s">
        <v>233</v>
      </c>
      <c r="AF213" s="89" t="s">
        <v>233</v>
      </c>
      <c r="AG213" s="89" t="s">
        <v>233</v>
      </c>
      <c r="AH213" s="127" t="s">
        <v>209</v>
      </c>
    </row>
    <row r="214" spans="1:35" s="6" customFormat="1" ht="88.5" customHeight="1" x14ac:dyDescent="0.2">
      <c r="A214" s="66" t="s">
        <v>49</v>
      </c>
      <c r="B214" s="66" t="s">
        <v>168</v>
      </c>
      <c r="C214" s="66" t="s">
        <v>168</v>
      </c>
      <c r="D214" s="66" t="s">
        <v>145</v>
      </c>
      <c r="E214" s="66" t="s">
        <v>157</v>
      </c>
      <c r="F214" s="66" t="s">
        <v>39</v>
      </c>
      <c r="G214" s="66" t="s">
        <v>176</v>
      </c>
      <c r="H214" s="66" t="s">
        <v>124</v>
      </c>
      <c r="I214" s="66" t="s">
        <v>1080</v>
      </c>
      <c r="J214" s="67" t="s">
        <v>1081</v>
      </c>
      <c r="K214" s="66" t="s">
        <v>1136</v>
      </c>
      <c r="L214" s="66" t="s">
        <v>1082</v>
      </c>
      <c r="M214" s="67" t="s">
        <v>22</v>
      </c>
      <c r="N214" s="67" t="s">
        <v>212</v>
      </c>
      <c r="O214" s="67" t="s">
        <v>28</v>
      </c>
      <c r="P214" s="67">
        <v>0</v>
      </c>
      <c r="Q214" s="67">
        <v>2</v>
      </c>
      <c r="R214" s="67"/>
      <c r="S214" s="67"/>
      <c r="T214" s="67"/>
      <c r="U214" s="67">
        <v>1</v>
      </c>
      <c r="V214" s="67"/>
      <c r="W214" s="67"/>
      <c r="X214" s="67"/>
      <c r="Y214" s="67"/>
      <c r="Z214" s="67"/>
      <c r="AA214" s="67">
        <v>1</v>
      </c>
      <c r="AB214" s="67"/>
      <c r="AC214" s="67"/>
      <c r="AD214" s="89" t="s">
        <v>233</v>
      </c>
      <c r="AE214" s="89" t="s">
        <v>233</v>
      </c>
      <c r="AF214" s="89" t="s">
        <v>233</v>
      </c>
      <c r="AG214" s="89" t="s">
        <v>233</v>
      </c>
      <c r="AH214" s="73" t="s">
        <v>209</v>
      </c>
      <c r="AI214" s="190"/>
    </row>
    <row r="215" spans="1:35" s="6" customFormat="1" ht="88.5" customHeight="1" x14ac:dyDescent="0.2">
      <c r="A215" s="66" t="s">
        <v>49</v>
      </c>
      <c r="B215" s="66" t="s">
        <v>168</v>
      </c>
      <c r="C215" s="66" t="s">
        <v>168</v>
      </c>
      <c r="D215" s="66" t="s">
        <v>145</v>
      </c>
      <c r="E215" s="66" t="s">
        <v>157</v>
      </c>
      <c r="F215" s="66" t="s">
        <v>39</v>
      </c>
      <c r="G215" s="66" t="s">
        <v>176</v>
      </c>
      <c r="H215" s="66" t="s">
        <v>124</v>
      </c>
      <c r="I215" s="66" t="s">
        <v>1083</v>
      </c>
      <c r="J215" s="67" t="s">
        <v>927</v>
      </c>
      <c r="K215" s="66" t="s">
        <v>1084</v>
      </c>
      <c r="L215" s="66" t="s">
        <v>1085</v>
      </c>
      <c r="M215" s="67" t="s">
        <v>22</v>
      </c>
      <c r="N215" s="67" t="s">
        <v>211</v>
      </c>
      <c r="O215" s="67" t="s">
        <v>25</v>
      </c>
      <c r="P215" s="67">
        <v>0</v>
      </c>
      <c r="Q215" s="67">
        <v>7</v>
      </c>
      <c r="R215" s="67">
        <v>1</v>
      </c>
      <c r="S215" s="67">
        <v>1</v>
      </c>
      <c r="T215" s="67">
        <v>1</v>
      </c>
      <c r="U215" s="67">
        <v>1</v>
      </c>
      <c r="V215" s="67">
        <v>1</v>
      </c>
      <c r="W215" s="67">
        <v>1</v>
      </c>
      <c r="X215" s="67">
        <v>1</v>
      </c>
      <c r="Y215" s="67"/>
      <c r="Z215" s="67"/>
      <c r="AA215" s="67"/>
      <c r="AB215" s="67"/>
      <c r="AC215" s="67"/>
      <c r="AD215" s="89" t="s">
        <v>233</v>
      </c>
      <c r="AE215" s="89" t="s">
        <v>233</v>
      </c>
      <c r="AF215" s="89" t="s">
        <v>233</v>
      </c>
      <c r="AG215" s="89" t="s">
        <v>233</v>
      </c>
      <c r="AH215" s="73" t="s">
        <v>209</v>
      </c>
      <c r="AI215" s="190"/>
    </row>
    <row r="216" spans="1:35" s="6" customFormat="1" ht="45.75" customHeight="1" thickBot="1" x14ac:dyDescent="0.25">
      <c r="A216" s="188"/>
      <c r="B216" s="187"/>
      <c r="C216" s="184"/>
      <c r="D216" s="187"/>
      <c r="E216" s="187"/>
      <c r="F216" s="184"/>
      <c r="G216" s="63"/>
      <c r="H216" s="187"/>
      <c r="I216" s="184"/>
      <c r="J216" s="186"/>
      <c r="K216" s="184"/>
      <c r="L216" s="187"/>
      <c r="M216" s="60"/>
      <c r="N216" s="64"/>
      <c r="O216" s="186"/>
      <c r="P216" s="186"/>
      <c r="Q216" s="186"/>
      <c r="R216" s="60"/>
      <c r="S216" s="186"/>
      <c r="T216" s="60"/>
      <c r="U216" s="186"/>
      <c r="V216" s="186"/>
      <c r="W216" s="60"/>
      <c r="X216" s="186"/>
      <c r="Y216" s="60"/>
      <c r="Z216" s="186"/>
      <c r="AA216" s="60"/>
      <c r="AB216" s="186"/>
      <c r="AC216" s="186"/>
      <c r="AD216" s="184"/>
      <c r="AE216" s="184"/>
      <c r="AF216" s="64"/>
      <c r="AG216" s="181"/>
      <c r="AH216" s="189"/>
    </row>
    <row r="217" spans="1:35" s="6" customFormat="1" ht="45.75" customHeight="1" thickTop="1" x14ac:dyDescent="0.2">
      <c r="A217" s="185"/>
      <c r="B217" s="11"/>
      <c r="C217" s="185"/>
      <c r="D217" s="11"/>
      <c r="E217" s="11"/>
      <c r="F217" s="185"/>
      <c r="G217" s="185"/>
      <c r="H217" s="11"/>
      <c r="I217" s="185"/>
      <c r="J217" s="12"/>
      <c r="K217" s="185"/>
      <c r="L217" s="11"/>
      <c r="M217" s="183"/>
      <c r="N217" s="183"/>
      <c r="O217" s="12"/>
      <c r="P217" s="12"/>
      <c r="Q217" s="12"/>
      <c r="R217" s="183"/>
      <c r="S217" s="12"/>
      <c r="T217" s="183"/>
      <c r="U217" s="12"/>
      <c r="V217" s="12"/>
      <c r="W217" s="183"/>
      <c r="X217" s="12"/>
      <c r="Y217" s="183"/>
      <c r="Z217" s="12"/>
      <c r="AA217" s="183"/>
      <c r="AB217" s="12"/>
      <c r="AC217" s="12"/>
      <c r="AD217" s="185"/>
      <c r="AE217" s="185"/>
      <c r="AF217" s="183"/>
      <c r="AG217" s="182"/>
      <c r="AH217" s="12"/>
    </row>
    <row r="218" spans="1:35" s="6" customFormat="1" ht="13.5" thickBot="1" x14ac:dyDescent="0.25">
      <c r="A218" s="7"/>
      <c r="B218" s="7"/>
      <c r="J218" s="52"/>
      <c r="K218" s="50"/>
      <c r="L218" s="50"/>
      <c r="M218" s="52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55"/>
      <c r="AE218" s="55"/>
      <c r="AF218" s="110"/>
      <c r="AG218" s="9"/>
    </row>
    <row r="219" spans="1:35" s="6" customFormat="1" ht="13.5" customHeight="1" thickBot="1" x14ac:dyDescent="0.25">
      <c r="A219" s="236" t="s">
        <v>17</v>
      </c>
      <c r="B219" s="237"/>
      <c r="C219" s="238">
        <v>44524</v>
      </c>
      <c r="D219" s="239"/>
      <c r="E219" s="10"/>
      <c r="F219" s="10"/>
      <c r="G219" s="10"/>
      <c r="J219" s="52"/>
      <c r="K219" s="50"/>
      <c r="L219" s="50"/>
      <c r="M219" s="52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55"/>
      <c r="AE219" s="55"/>
      <c r="AF219" s="110"/>
      <c r="AG219" s="9"/>
    </row>
    <row r="220" spans="1:35" x14ac:dyDescent="0.2">
      <c r="A220" s="3"/>
      <c r="B220" s="3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6"/>
      <c r="AE220" s="56"/>
      <c r="AG220" s="2"/>
    </row>
    <row r="221" spans="1:35" x14ac:dyDescent="0.2">
      <c r="A221" s="3"/>
      <c r="B221" s="3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6"/>
      <c r="AE221" s="56"/>
    </row>
    <row r="222" spans="1:35" x14ac:dyDescent="0.2">
      <c r="A222" s="3"/>
      <c r="B222" s="3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6"/>
      <c r="AE222" s="56"/>
    </row>
    <row r="223" spans="1:35" x14ac:dyDescent="0.2">
      <c r="A223" s="3"/>
      <c r="B223" s="3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6"/>
      <c r="AE223" s="56"/>
    </row>
    <row r="224" spans="1:35" x14ac:dyDescent="0.2">
      <c r="A224" s="3"/>
      <c r="B224" s="3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6"/>
      <c r="AE224" s="56"/>
    </row>
    <row r="225" spans="1:31" x14ac:dyDescent="0.2">
      <c r="A225" s="3"/>
      <c r="B225" s="3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6"/>
      <c r="AE225" s="56"/>
    </row>
    <row r="226" spans="1:31" x14ac:dyDescent="0.2">
      <c r="A226" s="3"/>
      <c r="B226" s="3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6"/>
      <c r="AE226" s="56"/>
    </row>
    <row r="227" spans="1:31" x14ac:dyDescent="0.2">
      <c r="A227" s="3"/>
      <c r="B227" s="3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6"/>
      <c r="AE227" s="56"/>
    </row>
    <row r="228" spans="1:31" x14ac:dyDescent="0.2">
      <c r="A228" s="3"/>
      <c r="B228" s="3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6"/>
      <c r="AE228" s="56"/>
    </row>
    <row r="229" spans="1:31" x14ac:dyDescent="0.2">
      <c r="A229" s="3"/>
      <c r="B229" s="3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6"/>
      <c r="AE229" s="56"/>
    </row>
    <row r="230" spans="1:31" x14ac:dyDescent="0.2">
      <c r="A230" s="3"/>
      <c r="B230" s="3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6"/>
      <c r="AE230" s="56"/>
    </row>
    <row r="231" spans="1:31" x14ac:dyDescent="0.2">
      <c r="A231" s="3"/>
      <c r="B231" s="3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6"/>
      <c r="AE231" s="56"/>
    </row>
    <row r="232" spans="1:31" x14ac:dyDescent="0.2">
      <c r="A232" s="3"/>
      <c r="B232" s="3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6"/>
      <c r="AE232" s="56"/>
    </row>
    <row r="233" spans="1:31" x14ac:dyDescent="0.2">
      <c r="A233" s="3"/>
      <c r="B233" s="3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6"/>
      <c r="AE233" s="56"/>
    </row>
    <row r="234" spans="1:31" x14ac:dyDescent="0.2">
      <c r="A234" s="3"/>
      <c r="B234" s="3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6"/>
      <c r="AE234" s="56"/>
    </row>
    <row r="235" spans="1:31" x14ac:dyDescent="0.2">
      <c r="A235" s="3"/>
      <c r="B235" s="3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6"/>
      <c r="AE235" s="56"/>
    </row>
    <row r="236" spans="1:31" x14ac:dyDescent="0.2">
      <c r="A236" s="3"/>
      <c r="B236" s="3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6"/>
      <c r="AE236" s="56"/>
    </row>
    <row r="237" spans="1:31" x14ac:dyDescent="0.2">
      <c r="A237" s="3"/>
      <c r="B237" s="3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6"/>
      <c r="AE237" s="56"/>
    </row>
    <row r="238" spans="1:31" x14ac:dyDescent="0.2">
      <c r="A238" s="3"/>
      <c r="B238" s="3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6"/>
      <c r="AE238" s="56"/>
    </row>
    <row r="239" spans="1:31" x14ac:dyDescent="0.2">
      <c r="A239" s="3"/>
      <c r="B239" s="3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6"/>
      <c r="AE239" s="56"/>
    </row>
    <row r="240" spans="1:31" x14ac:dyDescent="0.2">
      <c r="A240" s="3"/>
      <c r="B240" s="3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6"/>
      <c r="AE240" s="56"/>
    </row>
    <row r="241" spans="1:31" x14ac:dyDescent="0.2">
      <c r="A241" s="3"/>
      <c r="B241" s="3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6"/>
      <c r="AE241" s="56"/>
    </row>
    <row r="242" spans="1:31" x14ac:dyDescent="0.2">
      <c r="A242" s="3"/>
      <c r="B242" s="3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6"/>
      <c r="AE242" s="56"/>
    </row>
    <row r="243" spans="1:31" x14ac:dyDescent="0.2">
      <c r="A243" s="3"/>
      <c r="B243" s="3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6"/>
      <c r="AE243" s="56"/>
    </row>
    <row r="244" spans="1:31" x14ac:dyDescent="0.2">
      <c r="A244" s="3"/>
      <c r="B244" s="3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6"/>
      <c r="AE244" s="56"/>
    </row>
    <row r="245" spans="1:31" x14ac:dyDescent="0.2">
      <c r="A245" s="3"/>
      <c r="B245" s="3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6"/>
      <c r="AE245" s="56"/>
    </row>
    <row r="246" spans="1:31" x14ac:dyDescent="0.2">
      <c r="A246" s="3"/>
      <c r="B246" s="3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6"/>
      <c r="AE246" s="56"/>
    </row>
    <row r="247" spans="1:31" x14ac:dyDescent="0.2">
      <c r="A247" s="3"/>
      <c r="B247" s="3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6"/>
      <c r="AE247" s="56"/>
    </row>
    <row r="248" spans="1:31" x14ac:dyDescent="0.2">
      <c r="A248" s="3"/>
      <c r="B248" s="3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6"/>
      <c r="AE248" s="56"/>
    </row>
    <row r="249" spans="1:31" x14ac:dyDescent="0.2">
      <c r="A249" s="3"/>
      <c r="B249" s="3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6"/>
      <c r="AE249" s="56"/>
    </row>
    <row r="250" spans="1:31" x14ac:dyDescent="0.2">
      <c r="A250" s="3"/>
      <c r="B250" s="3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6"/>
      <c r="AE250" s="56"/>
    </row>
    <row r="251" spans="1:31" x14ac:dyDescent="0.2">
      <c r="A251" s="3"/>
      <c r="B251" s="3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6"/>
      <c r="AE251" s="56"/>
    </row>
    <row r="252" spans="1:31" x14ac:dyDescent="0.2">
      <c r="A252" s="3"/>
      <c r="B252" s="3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6"/>
      <c r="AE252" s="56"/>
    </row>
    <row r="253" spans="1:31" x14ac:dyDescent="0.2">
      <c r="A253" s="3"/>
      <c r="B253" s="3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6"/>
      <c r="AE253" s="56"/>
    </row>
    <row r="254" spans="1:31" x14ac:dyDescent="0.2">
      <c r="A254" s="3"/>
      <c r="B254" s="3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6"/>
      <c r="AE254" s="56"/>
    </row>
    <row r="255" spans="1:31" x14ac:dyDescent="0.2">
      <c r="A255" s="3"/>
      <c r="B255" s="3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6"/>
      <c r="AE255" s="56"/>
    </row>
    <row r="256" spans="1:31" x14ac:dyDescent="0.2">
      <c r="A256" s="3"/>
      <c r="B256" s="3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6"/>
      <c r="AE256" s="56"/>
    </row>
    <row r="257" spans="1:31" x14ac:dyDescent="0.2">
      <c r="A257" s="3"/>
      <c r="B257" s="3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6"/>
      <c r="AE257" s="56"/>
    </row>
    <row r="258" spans="1:31" x14ac:dyDescent="0.2">
      <c r="A258" s="3"/>
      <c r="B258" s="3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6"/>
      <c r="AE258" s="56"/>
    </row>
    <row r="259" spans="1:31" x14ac:dyDescent="0.2">
      <c r="A259" s="3"/>
      <c r="B259" s="3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6"/>
      <c r="AE259" s="56"/>
    </row>
    <row r="260" spans="1:31" x14ac:dyDescent="0.2">
      <c r="A260" s="3"/>
      <c r="B260" s="3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6"/>
      <c r="AE260" s="56"/>
    </row>
    <row r="261" spans="1:31" x14ac:dyDescent="0.2">
      <c r="A261" s="3"/>
      <c r="B261" s="3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6"/>
      <c r="AE261" s="56"/>
    </row>
    <row r="262" spans="1:31" x14ac:dyDescent="0.2">
      <c r="A262" s="3"/>
      <c r="B262" s="3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6"/>
      <c r="AE262" s="56"/>
    </row>
    <row r="263" spans="1:31" x14ac:dyDescent="0.2">
      <c r="A263" s="3"/>
      <c r="B263" s="3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6"/>
      <c r="AE263" s="56"/>
    </row>
    <row r="264" spans="1:31" x14ac:dyDescent="0.2">
      <c r="A264" s="3"/>
      <c r="B264" s="3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6"/>
      <c r="AE264" s="56"/>
    </row>
    <row r="265" spans="1:31" x14ac:dyDescent="0.2">
      <c r="A265" s="3"/>
      <c r="B265" s="3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6"/>
      <c r="AE265" s="56"/>
    </row>
    <row r="266" spans="1:31" x14ac:dyDescent="0.2">
      <c r="A266" s="3"/>
      <c r="B266" s="3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6"/>
      <c r="AE266" s="56"/>
    </row>
    <row r="267" spans="1:31" x14ac:dyDescent="0.2">
      <c r="A267" s="3"/>
      <c r="B267" s="3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6"/>
      <c r="AE267" s="56"/>
    </row>
    <row r="268" spans="1:31" x14ac:dyDescent="0.2">
      <c r="A268" s="3"/>
      <c r="B268" s="3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6"/>
      <c r="AE268" s="56"/>
    </row>
    <row r="269" spans="1:31" x14ac:dyDescent="0.2">
      <c r="A269" s="3"/>
      <c r="B269" s="3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6"/>
      <c r="AE269" s="56"/>
    </row>
    <row r="270" spans="1:31" x14ac:dyDescent="0.2">
      <c r="A270" s="3"/>
      <c r="B270" s="3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6"/>
      <c r="AE270" s="56"/>
    </row>
    <row r="271" spans="1:31" x14ac:dyDescent="0.2">
      <c r="A271" s="3"/>
      <c r="B271" s="3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6"/>
      <c r="AE271" s="56"/>
    </row>
    <row r="272" spans="1:31" x14ac:dyDescent="0.2">
      <c r="A272" s="3"/>
      <c r="B272" s="3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6"/>
      <c r="AE272" s="56"/>
    </row>
    <row r="273" spans="1:31" x14ac:dyDescent="0.2">
      <c r="A273" s="3"/>
      <c r="B273" s="3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6"/>
      <c r="AE273" s="56"/>
    </row>
    <row r="274" spans="1:31" x14ac:dyDescent="0.2">
      <c r="A274" s="3"/>
      <c r="B274" s="3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6"/>
      <c r="AE274" s="56"/>
    </row>
    <row r="275" spans="1:31" x14ac:dyDescent="0.2">
      <c r="A275" s="3"/>
      <c r="B275" s="3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6"/>
      <c r="AE275" s="56"/>
    </row>
    <row r="276" spans="1:31" x14ac:dyDescent="0.2">
      <c r="A276" s="3"/>
      <c r="B276" s="3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6"/>
      <c r="AE276" s="56"/>
    </row>
    <row r="277" spans="1:31" x14ac:dyDescent="0.2">
      <c r="A277" s="3"/>
      <c r="B277" s="3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6"/>
      <c r="AE277" s="56"/>
    </row>
    <row r="278" spans="1:31" x14ac:dyDescent="0.2">
      <c r="A278" s="3"/>
      <c r="B278" s="3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6"/>
      <c r="AE278" s="56"/>
    </row>
    <row r="279" spans="1:31" x14ac:dyDescent="0.2">
      <c r="A279" s="3"/>
      <c r="B279" s="3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6"/>
      <c r="AE279" s="56"/>
    </row>
    <row r="280" spans="1:31" x14ac:dyDescent="0.2">
      <c r="A280" s="3"/>
      <c r="B280" s="3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6"/>
      <c r="AE280" s="56"/>
    </row>
    <row r="281" spans="1:31" x14ac:dyDescent="0.2">
      <c r="A281" s="3"/>
      <c r="B281" s="3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6"/>
      <c r="AE281" s="56"/>
    </row>
    <row r="282" spans="1:31" x14ac:dyDescent="0.2">
      <c r="A282" s="3"/>
      <c r="B282" s="3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6"/>
      <c r="AE282" s="56"/>
    </row>
    <row r="283" spans="1:31" x14ac:dyDescent="0.2">
      <c r="A283" s="3"/>
      <c r="B283" s="3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6"/>
      <c r="AE283" s="56"/>
    </row>
    <row r="284" spans="1:31" x14ac:dyDescent="0.2">
      <c r="A284" s="3"/>
      <c r="B284" s="3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6"/>
      <c r="AE284" s="56"/>
    </row>
    <row r="285" spans="1:31" x14ac:dyDescent="0.2">
      <c r="A285" s="3"/>
      <c r="B285" s="3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6"/>
      <c r="AE285" s="56"/>
    </row>
    <row r="286" spans="1:31" x14ac:dyDescent="0.2">
      <c r="A286" s="3"/>
      <c r="B286" s="3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6"/>
      <c r="AE286" s="56"/>
    </row>
    <row r="287" spans="1:31" x14ac:dyDescent="0.2">
      <c r="A287" s="3"/>
      <c r="B287" s="3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6"/>
      <c r="AE287" s="56"/>
    </row>
    <row r="288" spans="1:31" x14ac:dyDescent="0.2">
      <c r="A288" s="3"/>
      <c r="B288" s="3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6"/>
      <c r="AE288" s="56"/>
    </row>
    <row r="289" spans="1:31" x14ac:dyDescent="0.2">
      <c r="A289" s="3"/>
      <c r="B289" s="3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6"/>
      <c r="AE289" s="56"/>
    </row>
    <row r="290" spans="1:31" x14ac:dyDescent="0.2">
      <c r="A290" s="3"/>
      <c r="B290" s="3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6"/>
      <c r="AE290" s="56"/>
    </row>
    <row r="291" spans="1:31" x14ac:dyDescent="0.2">
      <c r="A291" s="3"/>
      <c r="B291" s="3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6"/>
      <c r="AE291" s="56"/>
    </row>
    <row r="292" spans="1:31" x14ac:dyDescent="0.2">
      <c r="A292" s="3"/>
      <c r="B292" s="3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6"/>
      <c r="AE292" s="56"/>
    </row>
    <row r="293" spans="1:31" x14ac:dyDescent="0.2">
      <c r="A293" s="3"/>
      <c r="B293" s="3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6"/>
      <c r="AE293" s="56"/>
    </row>
    <row r="294" spans="1:31" x14ac:dyDescent="0.2">
      <c r="A294" s="3"/>
      <c r="B294" s="3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6"/>
      <c r="AE294" s="56"/>
    </row>
    <row r="295" spans="1:31" x14ac:dyDescent="0.2">
      <c r="A295" s="3"/>
      <c r="B295" s="3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6"/>
      <c r="AE295" s="56"/>
    </row>
    <row r="296" spans="1:31" x14ac:dyDescent="0.2">
      <c r="A296" s="3"/>
      <c r="B296" s="3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6"/>
      <c r="AE296" s="56"/>
    </row>
    <row r="297" spans="1:31" x14ac:dyDescent="0.2">
      <c r="A297" s="3"/>
      <c r="B297" s="3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6"/>
      <c r="AE297" s="56"/>
    </row>
    <row r="298" spans="1:31" x14ac:dyDescent="0.2">
      <c r="A298" s="3"/>
      <c r="B298" s="3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6"/>
      <c r="AE298" s="56"/>
    </row>
    <row r="299" spans="1:31" x14ac:dyDescent="0.2">
      <c r="A299" s="3"/>
      <c r="B299" s="3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6"/>
      <c r="AE299" s="56"/>
    </row>
    <row r="300" spans="1:31" x14ac:dyDescent="0.2">
      <c r="A300" s="3"/>
      <c r="B300" s="3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6"/>
      <c r="AE300" s="56"/>
    </row>
    <row r="301" spans="1:31" x14ac:dyDescent="0.2">
      <c r="A301" s="3"/>
      <c r="B301" s="3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6"/>
      <c r="AE301" s="56"/>
    </row>
    <row r="302" spans="1:31" x14ac:dyDescent="0.2">
      <c r="A302" s="3"/>
      <c r="B302" s="3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6"/>
      <c r="AE302" s="56"/>
    </row>
    <row r="303" spans="1:31" x14ac:dyDescent="0.2">
      <c r="A303" s="3"/>
      <c r="B303" s="3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6"/>
      <c r="AE303" s="56"/>
    </row>
    <row r="304" spans="1:31" x14ac:dyDescent="0.2">
      <c r="A304" s="3"/>
      <c r="B304" s="3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6"/>
      <c r="AE304" s="56"/>
    </row>
    <row r="305" spans="1:31" x14ac:dyDescent="0.2">
      <c r="A305" s="3"/>
      <c r="B305" s="3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6"/>
      <c r="AE305" s="56"/>
    </row>
    <row r="306" spans="1:31" x14ac:dyDescent="0.2">
      <c r="A306" s="3"/>
      <c r="B306" s="3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6"/>
      <c r="AE306" s="56"/>
    </row>
    <row r="307" spans="1:31" x14ac:dyDescent="0.2">
      <c r="A307" s="3"/>
      <c r="B307" s="3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6"/>
      <c r="AE307" s="56"/>
    </row>
    <row r="308" spans="1:31" x14ac:dyDescent="0.2">
      <c r="A308" s="3"/>
      <c r="B308" s="3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6"/>
      <c r="AE308" s="56"/>
    </row>
    <row r="309" spans="1:31" x14ac:dyDescent="0.2">
      <c r="A309" s="3"/>
      <c r="B309" s="3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6"/>
      <c r="AE309" s="56"/>
    </row>
    <row r="310" spans="1:31" x14ac:dyDescent="0.2">
      <c r="A310" s="3"/>
      <c r="B310" s="3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6"/>
      <c r="AE310" s="56"/>
    </row>
    <row r="311" spans="1:31" x14ac:dyDescent="0.2">
      <c r="A311" s="3"/>
      <c r="B311" s="3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6"/>
      <c r="AE311" s="56"/>
    </row>
    <row r="312" spans="1:31" x14ac:dyDescent="0.2">
      <c r="A312" s="3"/>
      <c r="B312" s="3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6"/>
      <c r="AE312" s="56"/>
    </row>
    <row r="313" spans="1:31" x14ac:dyDescent="0.2">
      <c r="A313" s="3"/>
      <c r="B313" s="3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6"/>
      <c r="AE313" s="56"/>
    </row>
    <row r="314" spans="1:31" x14ac:dyDescent="0.2">
      <c r="A314" s="3"/>
      <c r="B314" s="3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6"/>
      <c r="AE314" s="56"/>
    </row>
    <row r="315" spans="1:31" x14ac:dyDescent="0.2">
      <c r="A315" s="3"/>
      <c r="B315" s="3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6"/>
      <c r="AE315" s="56"/>
    </row>
    <row r="316" spans="1:31" x14ac:dyDescent="0.2">
      <c r="A316" s="3"/>
      <c r="B316" s="3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6"/>
      <c r="AE316" s="56"/>
    </row>
    <row r="317" spans="1:31" x14ac:dyDescent="0.2">
      <c r="A317" s="3"/>
      <c r="B317" s="3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6"/>
      <c r="AE317" s="56"/>
    </row>
    <row r="318" spans="1:31" x14ac:dyDescent="0.2">
      <c r="A318" s="3"/>
      <c r="B318" s="3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6"/>
      <c r="AE318" s="56"/>
    </row>
    <row r="319" spans="1:31" x14ac:dyDescent="0.2">
      <c r="A319" s="3"/>
      <c r="B319" s="3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6"/>
      <c r="AE319" s="56"/>
    </row>
    <row r="320" spans="1:31" x14ac:dyDescent="0.2">
      <c r="A320" s="3"/>
      <c r="B320" s="3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6"/>
      <c r="AE320" s="56"/>
    </row>
    <row r="321" spans="1:31" x14ac:dyDescent="0.2">
      <c r="A321" s="3"/>
      <c r="B321" s="3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6"/>
      <c r="AE321" s="56"/>
    </row>
    <row r="322" spans="1:31" x14ac:dyDescent="0.2">
      <c r="A322" s="3"/>
      <c r="B322" s="3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6"/>
      <c r="AE322" s="56"/>
    </row>
    <row r="323" spans="1:31" x14ac:dyDescent="0.2">
      <c r="A323" s="3"/>
      <c r="B323" s="3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6"/>
      <c r="AE323" s="56"/>
    </row>
    <row r="324" spans="1:31" x14ac:dyDescent="0.2">
      <c r="A324" s="3"/>
      <c r="B324" s="3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6"/>
      <c r="AE324" s="56"/>
    </row>
    <row r="325" spans="1:31" x14ac:dyDescent="0.2">
      <c r="A325" s="3"/>
      <c r="B325" s="3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6"/>
      <c r="AE325" s="56"/>
    </row>
    <row r="326" spans="1:31" x14ac:dyDescent="0.2">
      <c r="A326" s="3"/>
      <c r="B326" s="3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6"/>
      <c r="AE326" s="56"/>
    </row>
    <row r="327" spans="1:31" x14ac:dyDescent="0.2">
      <c r="A327" s="3"/>
      <c r="B327" s="3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6"/>
      <c r="AE327" s="56"/>
    </row>
    <row r="328" spans="1:31" x14ac:dyDescent="0.2">
      <c r="A328" s="3"/>
      <c r="B328" s="3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6"/>
      <c r="AE328" s="56"/>
    </row>
    <row r="329" spans="1:31" x14ac:dyDescent="0.2">
      <c r="A329" s="3"/>
      <c r="B329" s="3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6"/>
      <c r="AE329" s="56"/>
    </row>
    <row r="330" spans="1:31" x14ac:dyDescent="0.2">
      <c r="A330" s="3"/>
      <c r="B330" s="3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6"/>
      <c r="AE330" s="56"/>
    </row>
    <row r="331" spans="1:31" x14ac:dyDescent="0.2">
      <c r="A331" s="3"/>
      <c r="B331" s="3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6"/>
      <c r="AE331" s="56"/>
    </row>
    <row r="332" spans="1:31" x14ac:dyDescent="0.2">
      <c r="A332" s="3"/>
      <c r="B332" s="3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6"/>
      <c r="AE332" s="56"/>
    </row>
    <row r="333" spans="1:31" x14ac:dyDescent="0.2">
      <c r="A333" s="3"/>
      <c r="B333" s="3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6"/>
      <c r="AE333" s="56"/>
    </row>
    <row r="334" spans="1:31" x14ac:dyDescent="0.2">
      <c r="A334" s="3"/>
      <c r="B334" s="3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6"/>
      <c r="AE334" s="56"/>
    </row>
    <row r="335" spans="1:31" x14ac:dyDescent="0.2">
      <c r="A335" s="3"/>
      <c r="B335" s="3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6"/>
      <c r="AE335" s="56"/>
    </row>
    <row r="336" spans="1:31" x14ac:dyDescent="0.2">
      <c r="A336" s="3"/>
      <c r="B336" s="3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6"/>
      <c r="AE336" s="56"/>
    </row>
    <row r="337" spans="1:31" x14ac:dyDescent="0.2">
      <c r="A337" s="3"/>
      <c r="B337" s="3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6"/>
      <c r="AE337" s="56"/>
    </row>
    <row r="338" spans="1:31" x14ac:dyDescent="0.2">
      <c r="A338" s="3"/>
      <c r="B338" s="3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6"/>
      <c r="AE338" s="56"/>
    </row>
    <row r="339" spans="1:31" x14ac:dyDescent="0.2">
      <c r="A339" s="3"/>
      <c r="B339" s="3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6"/>
      <c r="AE339" s="56"/>
    </row>
    <row r="340" spans="1:31" x14ac:dyDescent="0.2">
      <c r="A340" s="3"/>
      <c r="B340" s="3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6"/>
      <c r="AE340" s="56"/>
    </row>
    <row r="341" spans="1:31" x14ac:dyDescent="0.2">
      <c r="A341" s="3"/>
      <c r="B341" s="3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6"/>
      <c r="AE341" s="56"/>
    </row>
    <row r="342" spans="1:31" x14ac:dyDescent="0.2">
      <c r="A342" s="3"/>
      <c r="B342" s="3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6"/>
      <c r="AE342" s="56"/>
    </row>
    <row r="343" spans="1:31" x14ac:dyDescent="0.2">
      <c r="A343" s="3"/>
      <c r="B343" s="3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6"/>
      <c r="AE343" s="56"/>
    </row>
    <row r="344" spans="1:31" x14ac:dyDescent="0.2">
      <c r="A344" s="3"/>
      <c r="B344" s="3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6"/>
      <c r="AE344" s="56"/>
    </row>
    <row r="345" spans="1:31" x14ac:dyDescent="0.2">
      <c r="A345" s="3"/>
      <c r="B345" s="3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6"/>
      <c r="AE345" s="56"/>
    </row>
    <row r="346" spans="1:31" x14ac:dyDescent="0.2">
      <c r="A346" s="3"/>
      <c r="B346" s="3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6"/>
      <c r="AE346" s="56"/>
    </row>
    <row r="347" spans="1:31" x14ac:dyDescent="0.2">
      <c r="A347" s="3"/>
      <c r="B347" s="3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7"/>
      <c r="AE347" s="57"/>
    </row>
    <row r="348" spans="1:31" x14ac:dyDescent="0.2">
      <c r="A348" s="3"/>
      <c r="B348" s="3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7"/>
      <c r="AE348" s="57"/>
    </row>
    <row r="349" spans="1:31" x14ac:dyDescent="0.2">
      <c r="A349" s="3"/>
      <c r="B349" s="3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7"/>
      <c r="AE349" s="57"/>
    </row>
    <row r="350" spans="1:31" x14ac:dyDescent="0.2">
      <c r="A350" s="3"/>
      <c r="B350" s="3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7"/>
      <c r="AE350" s="57"/>
    </row>
    <row r="351" spans="1:31" x14ac:dyDescent="0.2">
      <c r="A351" s="3"/>
      <c r="B351" s="3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7"/>
      <c r="AE351" s="57"/>
    </row>
    <row r="352" spans="1:31" x14ac:dyDescent="0.2">
      <c r="A352" s="3"/>
      <c r="B352" s="3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7"/>
      <c r="AE352" s="57"/>
    </row>
    <row r="353" spans="1:31" x14ac:dyDescent="0.2">
      <c r="A353" s="3"/>
      <c r="B353" s="3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7"/>
      <c r="AE353" s="57"/>
    </row>
    <row r="354" spans="1:31" x14ac:dyDescent="0.2">
      <c r="A354" s="3"/>
      <c r="B354" s="3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7"/>
      <c r="AE354" s="57"/>
    </row>
    <row r="355" spans="1:31" x14ac:dyDescent="0.2">
      <c r="A355" s="3"/>
      <c r="B355" s="3"/>
    </row>
    <row r="356" spans="1:31" x14ac:dyDescent="0.2">
      <c r="A356" s="3"/>
      <c r="B356" s="3"/>
    </row>
    <row r="357" spans="1:31" x14ac:dyDescent="0.2">
      <c r="A357" s="3"/>
      <c r="B357" s="3"/>
    </row>
    <row r="358" spans="1:31" x14ac:dyDescent="0.2">
      <c r="A358" s="3"/>
      <c r="B358" s="3"/>
    </row>
    <row r="359" spans="1:31" x14ac:dyDescent="0.2">
      <c r="A359" s="3"/>
      <c r="B359" s="3"/>
    </row>
    <row r="360" spans="1:31" x14ac:dyDescent="0.2">
      <c r="A360" s="3"/>
      <c r="B360" s="3"/>
    </row>
    <row r="361" spans="1:31" x14ac:dyDescent="0.2">
      <c r="A361" s="3"/>
      <c r="B361" s="3"/>
    </row>
    <row r="362" spans="1:31" x14ac:dyDescent="0.2">
      <c r="A362" s="3"/>
      <c r="B362" s="3"/>
    </row>
    <row r="363" spans="1:31" x14ac:dyDescent="0.2">
      <c r="A363" s="3"/>
      <c r="B363" s="3"/>
    </row>
    <row r="364" spans="1:31" x14ac:dyDescent="0.2">
      <c r="A364" s="3"/>
      <c r="B364" s="3"/>
    </row>
    <row r="365" spans="1:31" x14ac:dyDescent="0.2">
      <c r="A365" s="3"/>
      <c r="B365" s="3"/>
    </row>
    <row r="366" spans="1:31" x14ac:dyDescent="0.2">
      <c r="A366" s="3"/>
      <c r="B366" s="3"/>
    </row>
    <row r="367" spans="1:31" x14ac:dyDescent="0.2">
      <c r="A367" s="3"/>
      <c r="B367" s="3"/>
    </row>
    <row r="368" spans="1:31" x14ac:dyDescent="0.2">
      <c r="A368" s="3"/>
      <c r="B368" s="3"/>
    </row>
    <row r="369" spans="1:2" x14ac:dyDescent="0.2">
      <c r="A369" s="3"/>
      <c r="B369" s="3"/>
    </row>
    <row r="370" spans="1:2" x14ac:dyDescent="0.2">
      <c r="A370" s="3"/>
      <c r="B370" s="3"/>
    </row>
    <row r="371" spans="1:2" x14ac:dyDescent="0.2">
      <c r="A371" s="3"/>
      <c r="B371" s="3"/>
    </row>
    <row r="372" spans="1:2" x14ac:dyDescent="0.2">
      <c r="A372" s="3"/>
      <c r="B372" s="3"/>
    </row>
    <row r="373" spans="1:2" x14ac:dyDescent="0.2">
      <c r="A373" s="3"/>
      <c r="B373" s="3"/>
    </row>
    <row r="374" spans="1:2" x14ac:dyDescent="0.2">
      <c r="A374" s="3"/>
      <c r="B374" s="3"/>
    </row>
    <row r="375" spans="1:2" x14ac:dyDescent="0.2">
      <c r="A375" s="3"/>
      <c r="B375" s="3"/>
    </row>
    <row r="376" spans="1:2" x14ac:dyDescent="0.2">
      <c r="A376" s="3"/>
      <c r="B376" s="3"/>
    </row>
    <row r="377" spans="1:2" x14ac:dyDescent="0.2">
      <c r="A377" s="3"/>
      <c r="B377" s="3"/>
    </row>
    <row r="378" spans="1:2" x14ac:dyDescent="0.2">
      <c r="A378" s="3"/>
      <c r="B378" s="3"/>
    </row>
    <row r="379" spans="1:2" x14ac:dyDescent="0.2">
      <c r="A379" s="3"/>
      <c r="B379" s="3"/>
    </row>
    <row r="380" spans="1:2" x14ac:dyDescent="0.2">
      <c r="A380" s="3"/>
      <c r="B380" s="3"/>
    </row>
    <row r="381" spans="1:2" x14ac:dyDescent="0.2">
      <c r="A381" s="3"/>
      <c r="B381" s="3"/>
    </row>
    <row r="382" spans="1:2" x14ac:dyDescent="0.2">
      <c r="A382" s="3"/>
      <c r="B382" s="3"/>
    </row>
    <row r="383" spans="1:2" x14ac:dyDescent="0.2">
      <c r="A383" s="3"/>
      <c r="B383" s="3"/>
    </row>
    <row r="384" spans="1:2" x14ac:dyDescent="0.2">
      <c r="A384" s="3"/>
      <c r="B384" s="3"/>
    </row>
    <row r="385" spans="1:2" x14ac:dyDescent="0.2">
      <c r="A385" s="3"/>
      <c r="B385" s="3"/>
    </row>
    <row r="386" spans="1:2" x14ac:dyDescent="0.2">
      <c r="A386" s="3"/>
      <c r="B386" s="3"/>
    </row>
    <row r="387" spans="1:2" x14ac:dyDescent="0.2">
      <c r="A387" s="3"/>
      <c r="B387" s="3"/>
    </row>
    <row r="388" spans="1:2" x14ac:dyDescent="0.2">
      <c r="A388" s="3"/>
      <c r="B388" s="3"/>
    </row>
    <row r="389" spans="1:2" x14ac:dyDescent="0.2">
      <c r="A389" s="3"/>
      <c r="B389" s="3"/>
    </row>
    <row r="390" spans="1:2" x14ac:dyDescent="0.2">
      <c r="A390" s="3"/>
      <c r="B390" s="3"/>
    </row>
    <row r="391" spans="1:2" x14ac:dyDescent="0.2">
      <c r="A391" s="3"/>
      <c r="B391" s="3"/>
    </row>
    <row r="392" spans="1:2" x14ac:dyDescent="0.2">
      <c r="A392" s="3"/>
      <c r="B392" s="3"/>
    </row>
    <row r="393" spans="1:2" x14ac:dyDescent="0.2">
      <c r="A393" s="3"/>
      <c r="B393" s="3"/>
    </row>
    <row r="394" spans="1:2" x14ac:dyDescent="0.2">
      <c r="A394" s="3"/>
      <c r="B394" s="3"/>
    </row>
    <row r="395" spans="1:2" x14ac:dyDescent="0.2">
      <c r="A395" s="3"/>
      <c r="B395" s="3"/>
    </row>
    <row r="396" spans="1:2" x14ac:dyDescent="0.2">
      <c r="A396" s="3"/>
      <c r="B396" s="3"/>
    </row>
    <row r="397" spans="1:2" x14ac:dyDescent="0.2">
      <c r="A397" s="3"/>
      <c r="B397" s="3"/>
    </row>
    <row r="398" spans="1:2" x14ac:dyDescent="0.2">
      <c r="A398" s="3"/>
      <c r="B398" s="3"/>
    </row>
    <row r="399" spans="1:2" x14ac:dyDescent="0.2">
      <c r="A399" s="3"/>
      <c r="B399" s="3"/>
    </row>
    <row r="400" spans="1:2" x14ac:dyDescent="0.2">
      <c r="A400" s="3"/>
      <c r="B400" s="3"/>
    </row>
    <row r="401" spans="1:2" x14ac:dyDescent="0.2">
      <c r="A401" s="3"/>
      <c r="B401" s="3"/>
    </row>
    <row r="402" spans="1:2" x14ac:dyDescent="0.2">
      <c r="A402" s="3"/>
      <c r="B402" s="3"/>
    </row>
    <row r="403" spans="1:2" x14ac:dyDescent="0.2">
      <c r="A403" s="3"/>
      <c r="B403" s="3"/>
    </row>
    <row r="404" spans="1:2" x14ac:dyDescent="0.2">
      <c r="A404" s="3"/>
      <c r="B404" s="3"/>
    </row>
    <row r="405" spans="1:2" x14ac:dyDescent="0.2">
      <c r="A405" s="3"/>
      <c r="B405" s="3"/>
    </row>
    <row r="406" spans="1:2" x14ac:dyDescent="0.2">
      <c r="A406" s="3"/>
      <c r="B406" s="3"/>
    </row>
    <row r="407" spans="1:2" x14ac:dyDescent="0.2">
      <c r="A407" s="3"/>
      <c r="B407" s="3"/>
    </row>
    <row r="408" spans="1:2" x14ac:dyDescent="0.2">
      <c r="A408" s="3"/>
      <c r="B408" s="3"/>
    </row>
    <row r="409" spans="1:2" x14ac:dyDescent="0.2">
      <c r="A409" s="3"/>
      <c r="B409" s="3"/>
    </row>
    <row r="410" spans="1:2" x14ac:dyDescent="0.2">
      <c r="A410" s="3"/>
      <c r="B410" s="3"/>
    </row>
    <row r="411" spans="1:2" x14ac:dyDescent="0.2">
      <c r="A411" s="3"/>
      <c r="B411" s="3"/>
    </row>
    <row r="412" spans="1:2" x14ac:dyDescent="0.2">
      <c r="A412" s="3"/>
      <c r="B412" s="3"/>
    </row>
    <row r="413" spans="1:2" x14ac:dyDescent="0.2">
      <c r="A413" s="3"/>
      <c r="B413" s="3"/>
    </row>
    <row r="414" spans="1:2" x14ac:dyDescent="0.2">
      <c r="A414" s="3"/>
      <c r="B414" s="3"/>
    </row>
    <row r="415" spans="1:2" x14ac:dyDescent="0.2">
      <c r="A415" s="3"/>
      <c r="B415" s="3"/>
    </row>
    <row r="416" spans="1:2" x14ac:dyDescent="0.2">
      <c r="A416" s="3"/>
      <c r="B416" s="3"/>
    </row>
    <row r="417" spans="1:2" x14ac:dyDescent="0.2">
      <c r="A417" s="3"/>
      <c r="B417" s="3"/>
    </row>
    <row r="418" spans="1:2" x14ac:dyDescent="0.2">
      <c r="A418" s="3"/>
      <c r="B418" s="3"/>
    </row>
    <row r="419" spans="1:2" x14ac:dyDescent="0.2">
      <c r="A419" s="3"/>
      <c r="B419" s="3"/>
    </row>
    <row r="420" spans="1:2" x14ac:dyDescent="0.2">
      <c r="A420" s="3"/>
      <c r="B420" s="3"/>
    </row>
    <row r="421" spans="1:2" x14ac:dyDescent="0.2">
      <c r="A421" s="3"/>
      <c r="B421" s="3"/>
    </row>
    <row r="422" spans="1:2" x14ac:dyDescent="0.2">
      <c r="A422" s="3"/>
      <c r="B422" s="3"/>
    </row>
    <row r="423" spans="1:2" x14ac:dyDescent="0.2">
      <c r="A423" s="3"/>
      <c r="B423" s="3"/>
    </row>
    <row r="424" spans="1:2" x14ac:dyDescent="0.2">
      <c r="A424" s="3"/>
      <c r="B424" s="3"/>
    </row>
    <row r="425" spans="1:2" x14ac:dyDescent="0.2">
      <c r="A425" s="3"/>
      <c r="B425" s="3"/>
    </row>
    <row r="426" spans="1:2" x14ac:dyDescent="0.2">
      <c r="A426" s="3"/>
      <c r="B426" s="3"/>
    </row>
    <row r="427" spans="1:2" x14ac:dyDescent="0.2">
      <c r="A427" s="3"/>
      <c r="B427" s="3"/>
    </row>
    <row r="428" spans="1:2" x14ac:dyDescent="0.2">
      <c r="A428" s="3"/>
      <c r="B428" s="3"/>
    </row>
    <row r="429" spans="1:2" x14ac:dyDescent="0.2">
      <c r="A429" s="3"/>
      <c r="B429" s="3"/>
    </row>
    <row r="430" spans="1:2" x14ac:dyDescent="0.2">
      <c r="A430" s="3"/>
      <c r="B430" s="3"/>
    </row>
    <row r="431" spans="1:2" x14ac:dyDescent="0.2">
      <c r="A431" s="3"/>
      <c r="B431" s="3"/>
    </row>
    <row r="432" spans="1:2" x14ac:dyDescent="0.2">
      <c r="A432" s="3"/>
      <c r="B432" s="3"/>
    </row>
    <row r="433" spans="1:2" x14ac:dyDescent="0.2">
      <c r="A433" s="3"/>
      <c r="B433" s="3"/>
    </row>
    <row r="434" spans="1:2" x14ac:dyDescent="0.2">
      <c r="A434" s="3"/>
      <c r="B434" s="3"/>
    </row>
    <row r="435" spans="1:2" x14ac:dyDescent="0.2">
      <c r="A435" s="3"/>
      <c r="B435" s="3"/>
    </row>
    <row r="436" spans="1:2" x14ac:dyDescent="0.2">
      <c r="A436" s="3"/>
      <c r="B436" s="3"/>
    </row>
    <row r="437" spans="1:2" x14ac:dyDescent="0.2">
      <c r="A437" s="3"/>
      <c r="B437" s="3"/>
    </row>
    <row r="438" spans="1:2" x14ac:dyDescent="0.2">
      <c r="A438" s="3"/>
      <c r="B438" s="3"/>
    </row>
    <row r="439" spans="1:2" x14ac:dyDescent="0.2">
      <c r="A439" s="3"/>
      <c r="B439" s="3"/>
    </row>
    <row r="440" spans="1:2" x14ac:dyDescent="0.2">
      <c r="A440" s="3"/>
      <c r="B440" s="3"/>
    </row>
    <row r="441" spans="1:2" x14ac:dyDescent="0.2">
      <c r="A441" s="3"/>
      <c r="B441" s="3"/>
    </row>
    <row r="442" spans="1:2" x14ac:dyDescent="0.2">
      <c r="A442" s="3"/>
      <c r="B442" s="3"/>
    </row>
    <row r="443" spans="1:2" x14ac:dyDescent="0.2">
      <c r="A443" s="3"/>
      <c r="B443" s="3"/>
    </row>
    <row r="444" spans="1:2" x14ac:dyDescent="0.2">
      <c r="A444" s="3"/>
      <c r="B444" s="3"/>
    </row>
    <row r="445" spans="1:2" x14ac:dyDescent="0.2">
      <c r="A445" s="3"/>
      <c r="B445" s="3"/>
    </row>
    <row r="446" spans="1:2" x14ac:dyDescent="0.2">
      <c r="A446" s="3"/>
      <c r="B446" s="3"/>
    </row>
  </sheetData>
  <mergeCells count="101">
    <mergeCell ref="Z196:Z197"/>
    <mergeCell ref="AC196:AC197"/>
    <mergeCell ref="T196:T197"/>
    <mergeCell ref="W196:W197"/>
    <mergeCell ref="P196:P197"/>
    <mergeCell ref="Q196:Q197"/>
    <mergeCell ref="Z142:Z143"/>
    <mergeCell ref="AA142:AA143"/>
    <mergeCell ref="AB142:AB143"/>
    <mergeCell ref="AC142:AC143"/>
    <mergeCell ref="U142:U143"/>
    <mergeCell ref="V142:V143"/>
    <mergeCell ref="W142:W143"/>
    <mergeCell ref="X142:X143"/>
    <mergeCell ref="Y142:Y143"/>
    <mergeCell ref="P142:P143"/>
    <mergeCell ref="Q142:Q143"/>
    <mergeCell ref="R142:R143"/>
    <mergeCell ref="S142:S143"/>
    <mergeCell ref="T142:T143"/>
    <mergeCell ref="Y96:Y98"/>
    <mergeCell ref="Z96:Z98"/>
    <mergeCell ref="AA96:AA98"/>
    <mergeCell ref="AB96:AB98"/>
    <mergeCell ref="AC96:AC98"/>
    <mergeCell ref="X57:X58"/>
    <mergeCell ref="Y57:Y58"/>
    <mergeCell ref="Z57:Z58"/>
    <mergeCell ref="AA57:AA58"/>
    <mergeCell ref="AB57:AB58"/>
    <mergeCell ref="P96:P98"/>
    <mergeCell ref="Q96:Q98"/>
    <mergeCell ref="R96:R98"/>
    <mergeCell ref="S96:S98"/>
    <mergeCell ref="T96:T98"/>
    <mergeCell ref="U96:U98"/>
    <mergeCell ref="V96:V98"/>
    <mergeCell ref="W96:W98"/>
    <mergeCell ref="X96:X98"/>
    <mergeCell ref="AD8:AD9"/>
    <mergeCell ref="J57:J58"/>
    <mergeCell ref="K57:K58"/>
    <mergeCell ref="L57:L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8:X9"/>
    <mergeCell ref="Y8:Y9"/>
    <mergeCell ref="Z8:Z9"/>
    <mergeCell ref="AA8:AA9"/>
    <mergeCell ref="AB8:AB9"/>
    <mergeCell ref="S8:S9"/>
    <mergeCell ref="T8:T9"/>
    <mergeCell ref="U8:U9"/>
    <mergeCell ref="V8:V9"/>
    <mergeCell ref="W8:W9"/>
    <mergeCell ref="AC57:AC58"/>
    <mergeCell ref="F1:AG1"/>
    <mergeCell ref="F2:AG2"/>
    <mergeCell ref="AF4:AG4"/>
    <mergeCell ref="F4:F5"/>
    <mergeCell ref="B4:B5"/>
    <mergeCell ref="AE4:AE5"/>
    <mergeCell ref="A3:G3"/>
    <mergeCell ref="AD3:AG3"/>
    <mergeCell ref="A219:B219"/>
    <mergeCell ref="C219:D219"/>
    <mergeCell ref="A1:C2"/>
    <mergeCell ref="D1:E1"/>
    <mergeCell ref="D2:E2"/>
    <mergeCell ref="N8:N9"/>
    <mergeCell ref="O8:O9"/>
    <mergeCell ref="P8:P9"/>
    <mergeCell ref="Q8:Q9"/>
    <mergeCell ref="R8:R9"/>
    <mergeCell ref="I8:I9"/>
    <mergeCell ref="J8:J9"/>
    <mergeCell ref="K8:K9"/>
    <mergeCell ref="L8:L9"/>
    <mergeCell ref="M8:M9"/>
    <mergeCell ref="AC8:AC9"/>
    <mergeCell ref="AH4:AH5"/>
    <mergeCell ref="H3:O3"/>
    <mergeCell ref="A4:A5"/>
    <mergeCell ref="C4:C5"/>
    <mergeCell ref="E4:E5"/>
    <mergeCell ref="H4:H5"/>
    <mergeCell ref="I4:I5"/>
    <mergeCell ref="J4:O4"/>
    <mergeCell ref="D4:D5"/>
    <mergeCell ref="AD4:AD5"/>
    <mergeCell ref="G4:G5"/>
    <mergeCell ref="P4:P5"/>
    <mergeCell ref="Q4:AC4"/>
    <mergeCell ref="P3:AC3"/>
  </mergeCells>
  <conditionalFormatting sqref="R182:AC182">
    <cfRule type="cellIs" dxfId="2" priority="1" operator="equal">
      <formula>0</formula>
    </cfRule>
  </conditionalFormatting>
  <conditionalFormatting sqref="R161:AC180">
    <cfRule type="cellIs" dxfId="1" priority="3" operator="equal">
      <formula>0</formula>
    </cfRule>
  </conditionalFormatting>
  <conditionalFormatting sqref="R181:AC181">
    <cfRule type="cellIs" dxfId="0" priority="2" operator="equal">
      <formula>0</formula>
    </cfRule>
  </conditionalFormatting>
  <dataValidations count="15">
    <dataValidation type="list" allowBlank="1" showInputMessage="1" showErrorMessage="1" sqref="N217:AE346 A152:G154 N147:N151 N114:AC114 N8 N11:N14 A217:H217 AD56:AD58 AD60" xr:uid="{00000000-0002-0000-0000-000000000000}">
      <formula1>#REF!</formula1>
    </dataValidation>
    <dataValidation type="list" allowBlank="1" showInputMessage="1" showErrorMessage="1" sqref="D155:D160 D183:D196 D198:D216" xr:uid="{D96270EB-8A84-4085-8C23-03BB306DEBCC}">
      <formula1>D_MIPG</formula1>
    </dataValidation>
    <dataValidation type="list" allowBlank="1" showInputMessage="1" showErrorMessage="1" sqref="E155:E160 E183:E196 E198:E216" xr:uid="{1B369CB4-B970-494E-9FB0-2AFC2BA6FAFE}">
      <formula1>P_MIPG</formula1>
    </dataValidation>
    <dataValidation type="list" allowBlank="1" showInputMessage="1" showErrorMessage="1" sqref="F155:F160 F183:F196 F198:F216" xr:uid="{162BB7DC-FFD1-44CD-A2EB-611BA92014FD}">
      <formula1>OBI</formula1>
    </dataValidation>
    <dataValidation type="list" allowBlank="1" showInputMessage="1" showErrorMessage="1" sqref="G155:G160 G183:G196 G198:G216" xr:uid="{8534C47A-3E88-43C9-A5CC-CB483BCDD5BE}">
      <formula1>EES</formula1>
    </dataValidation>
    <dataValidation type="list" allowBlank="1" showInputMessage="1" showErrorMessage="1" sqref="M155:M160 M183:M196 M198:M216" xr:uid="{AF93C987-F098-4A23-B9E9-D6C102924DC5}">
      <formula1>TIPO</formula1>
    </dataValidation>
    <dataValidation type="list" allowBlank="1" showInputMessage="1" showErrorMessage="1" sqref="O155:O160 O183:O196 O198:O216" xr:uid="{D9814E7A-9364-4C9F-990F-8381B9CB43EB}">
      <formula1>FRECU</formula1>
    </dataValidation>
    <dataValidation type="list" allowBlank="1" showInputMessage="1" showErrorMessage="1" sqref="AD155:AD159 AD181:AD190 AD216 AD196:AD197" xr:uid="{6980159C-D7BE-4CE3-AD0E-E06884CD564F}">
      <formula1>PI</formula1>
    </dataValidation>
    <dataValidation type="list" allowBlank="1" showInputMessage="1" showErrorMessage="1" sqref="N155:N160 N183:N196 N198:N216" xr:uid="{5FFEE15C-9377-4373-9DB2-9256D80DCCD8}">
      <formula1>UM</formula1>
    </dataValidation>
    <dataValidation type="list" allowBlank="1" showInputMessage="1" showErrorMessage="1" sqref="A155:A160 A183:A196 A198:A216" xr:uid="{6B5F9EFD-BA67-4ADF-975E-2897BCF50F95}">
      <formula1>ODS</formula1>
    </dataValidation>
    <dataValidation type="list" allowBlank="1" showInputMessage="1" showErrorMessage="1" sqref="B155:C160 B198:B216 B183:C196 C198:C215" xr:uid="{42C40202-8D2A-41F1-A87B-F196B0E3A5E3}">
      <formula1>PND</formula1>
    </dataValidation>
    <dataValidation type="list" allowBlank="1" showInputMessage="1" showErrorMessage="1" sqref="H155:H160 H183:H196 H198:H216" xr:uid="{5E2C75B5-5D3F-426B-B03A-97BDA6C18A53}">
      <formula1>PRC</formula1>
    </dataValidation>
    <dataValidation allowBlank="1" showErrorMessage="1" promptTitle="Variable 1" prompt="Digite aqui el Valor de la Variable 1" sqref="P48" xr:uid="{8B51F326-8FE4-4187-A26E-893C4188992B}"/>
    <dataValidation type="list" allowBlank="1" showInputMessage="1" showErrorMessage="1" sqref="AH6:AH216" xr:uid="{4EE7241B-C6BA-4919-BBC5-2A66A581F22D}">
      <formula1>DEPENDENCIAS</formula1>
    </dataValidation>
    <dataValidation type="list" allowBlank="1" showInputMessage="1" showErrorMessage="1" sqref="C216" xr:uid="{D6F7CD68-5DDB-4072-A44A-A815DEEE175A}">
      <formula1>PES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2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8438E32A-46A9-47D3-8B3E-2BB3BF321EB7}">
          <x14:formula1>
            <xm:f>'C:\Users\silvana\Desktop\[COMPLEMETNTO CAMILO PROPUESTA PIFT02 2022 Dir Regionales.xlsx]Hoja2'!#REF!</xm:f>
          </x14:formula1>
          <xm:sqref>H49:H50</xm:sqref>
        </x14:dataValidation>
        <x14:dataValidation type="list" allowBlank="1" showInputMessage="1" showErrorMessage="1" xr:uid="{7598D4BF-3FF1-4394-9F4A-3CCF3144843C}">
          <x14:formula1>
            <xm:f>'C:\Users\silvana\Desktop\[COMPLEMETNTO CAMILO PROPUESTA PIFT02 2022 Dir Regionales.xlsx]LISTAS'!#REF!</xm:f>
          </x14:formula1>
          <xm:sqref>AD48:AD51 A48:G51 M48:M51 O48:O51</xm:sqref>
        </x14:dataValidation>
        <x14:dataValidation type="list" allowBlank="1" showInputMessage="1" showErrorMessage="1" xr:uid="{11B3E60A-00BF-4249-9037-4F0F57DB60DA}">
          <x14:formula1>
            <xm:f>'C:\Users\silvana\Desktop\Supersalud\ACTUAL\PAG 2022\CAMILO REGIUONALES\[PIFT02 2021 vs 2022 OT(1).xlsx]LISTAS'!#REF!</xm:f>
          </x14:formula1>
          <xm:sqref>G39 M52:M55 O52:O54</xm:sqref>
        </x14:dataValidation>
        <x14:dataValidation type="list" allowBlank="1" showInputMessage="1" showErrorMessage="1" xr:uid="{693C2F06-31EC-4AE7-9DE3-C8A9231840E4}">
          <x14:formula1>
            <xm:f>'C:\Users\silvana\Desktop\Supersalud\ACTUAL\PAG 2022\FORMATOS DE PILAR\[PIFT02.xlsx]LISTAS'!#REF!</xm:f>
          </x14:formula1>
          <xm:sqref>E41 E45:E46</xm:sqref>
        </x14:dataValidation>
        <x14:dataValidation type="list" allowBlank="1" showInputMessage="1" showErrorMessage="1" xr:uid="{4DD4F0DD-E63F-4ACE-A715-861EE568607A}">
          <x14:formula1>
            <xm:f>'C:\Users\andrea.lopez\AppData\Local\Microsoft\Windows\INetCache\Content.Outlook\JPJTXPYH\[PIFT02-SDOLTS-GF-2022 V10.xlsx]LISTAS'!#REF!</xm:f>
          </x14:formula1>
          <xm:sqref>A65:G72 M65:O72 AD72</xm:sqref>
        </x14:dataValidation>
        <x14:dataValidation type="list" allowBlank="1" showInputMessage="1" showErrorMessage="1" xr:uid="{0741DB1D-84C8-40B1-A1EA-3728CB70CEC3}">
          <x14:formula1>
            <xm:f>'C:\Users\andrea.lopez\AppData\Local\Microsoft\Windows\INetCache\Content.Outlook\JPJTXPYH\[PIFT02-SDOLTS-GF-2022 V10.xlsx]Hoja2'!#REF!</xm:f>
          </x14:formula1>
          <xm:sqref>H65 H69:H72</xm:sqref>
        </x14:dataValidation>
        <x14:dataValidation type="list" allowBlank="1" showInputMessage="1" showErrorMessage="1" xr:uid="{CA6805E6-6DBA-455F-82E0-3452AA1DF230}">
          <x14:formula1>
            <xm:f>'C:\Users\sandra.camargo\Downloads\[Copia de CONSOLIDADO PAG SNS 2020_Revision_ENERO212020_22.xlsx]LISTAS'!#REF!</xm:f>
          </x14:formula1>
          <xm:sqref>M56:M64 A56:G64</xm:sqref>
        </x14:dataValidation>
        <x14:dataValidation type="list" allowBlank="1" showInputMessage="1" showErrorMessage="1" xr:uid="{CB7211F6-71F7-4D95-A15D-1ADDE1DCB16E}">
          <x14:formula1>
            <xm:f>'C:\Users\sandra.camargo\Downloads\[Copia de CONSOLIDADO PAG SNS 2020_Revision_ENERO212020_22.xlsx]Hoja2'!#REF!</xm:f>
          </x14:formula1>
          <xm:sqref>H62:H64 H56:H60</xm:sqref>
        </x14:dataValidation>
        <x14:dataValidation type="list" allowBlank="1" showInputMessage="1" showErrorMessage="1" xr:uid="{EBD7F3C6-4FC6-4118-9A3D-3BB75EAB5A55}">
          <x14:formula1>
            <xm:f>'https://supersalud-my.sharepoint.com/personal/andrea_lopez_supersalud_gov_co/Documents/2021 SUPERSALUD/PAG 2021/[LISTADO MAESTRO DE INIDCADORES final.xlsx]Hoja1'!#REF!</xm:f>
          </x14:formula1>
          <xm:sqref>H61</xm:sqref>
        </x14:dataValidation>
        <x14:dataValidation type="list" allowBlank="1" showInputMessage="1" showErrorMessage="1" xr:uid="{727559DD-1821-4AFF-A003-1C6E1E747D46}">
          <x14:formula1>
            <xm:f>'C:\Users\andrea.lopez\AppData\Local\Microsoft\Windows\INetCache\Content.Outlook\JPJTXPYH\[V2   PIFT02 2022.xlsx]LISTAS'!#REF!</xm:f>
          </x14:formula1>
          <xm:sqref>A73:G79 M73:O79 AD73:AD79</xm:sqref>
        </x14:dataValidation>
        <x14:dataValidation type="list" allowBlank="1" showInputMessage="1" showErrorMessage="1" xr:uid="{342F9147-89FF-49AC-83FE-0D7ACF1A0ECC}">
          <x14:formula1>
            <xm:f>'C:\Users\andrea.lopez\AppData\Local\Microsoft\Windows\INetCache\Content.Outlook\JPJTXPYH\[V2   PIFT02 2022.xlsx]Hoja2'!#REF!</xm:f>
          </x14:formula1>
          <xm:sqref>H73:H79</xm:sqref>
        </x14:dataValidation>
        <x14:dataValidation type="list" allowBlank="1" showInputMessage="1" showErrorMessage="1" xr:uid="{8989C54F-6DD7-4A98-AF01-F07A25266D5B}">
          <x14:formula1>
            <xm:f>'C:\Users\andrea.lopez\AppData\Local\Microsoft\Windows\INetCache\Content.Outlook\JPJTXPYH\[3. PAG PLANEACION 2022 SDFJC (002).xlsx]LISTAS'!#REF!</xm:f>
          </x14:formula1>
          <xm:sqref>A80:F91</xm:sqref>
        </x14:dataValidation>
        <x14:dataValidation type="list" allowBlank="1" showInputMessage="1" showErrorMessage="1" xr:uid="{C6A988D0-15CE-4F7D-BD00-8E1CC186CADA}">
          <x14:formula1>
            <xm:f>'https://supersalud-my.sharepoint.com/personal/andrea_lopez_supersalud_gov_co/Documents/2022 SUPERSALUD/PAG 2022/INSUMOS AREAS/[PIFT02 PSSS.xlsx]LISTAS'!#REF!</xm:f>
          </x14:formula1>
          <xm:sqref>AD30 AD26 AD22:AD23 A20:A29 B20:D36 E20:E33 F20:G36 M20:M25 O20:O27</xm:sqref>
        </x14:dataValidation>
        <x14:dataValidation type="list" allowBlank="1" showInputMessage="1" showErrorMessage="1" xr:uid="{B46BB490-8F22-4BE6-8161-7FF163F3B766}">
          <x14:formula1>
            <xm:f>'https://supersalud-my.sharepoint.com/personal/andrea_lopez_supersalud_gov_co/Documents/2022 SUPERSALUD/PAG 2022/INSUMOS AREAS/[PIFT02 PSSS.xlsx]Hoja2'!#REF!</xm:f>
          </x14:formula1>
          <xm:sqref>H20:H36</xm:sqref>
        </x14:dataValidation>
        <x14:dataValidation type="list" allowBlank="1" showInputMessage="1" showErrorMessage="1" xr:uid="{2C6FF849-D9FD-4675-8AE3-148AF6C6BF83}">
          <x14:formula1>
            <xm:f>'C:\Users\andrea.lopez\AppData\Local\Microsoft\Windows\INetCache\Content.Outlook\JPJTXPYH\[PAG 2022_ACTUALIZADO_MIPG_DID.xlsx]LISTAS'!#REF!</xm:f>
          </x14:formula1>
          <xm:sqref>A92:C103 A114:C114 F92:G103 F114:G114 AD92 AD94 AD96:AD98 D92:E114</xm:sqref>
        </x14:dataValidation>
        <x14:dataValidation type="list" allowBlank="1" showInputMessage="1" showErrorMessage="1" xr:uid="{E88DA738-51B3-4457-BC18-0685B7E0B1B8}">
          <x14:formula1>
            <xm:f>'C:\Users\andrea.lopez\AppData\Local\Microsoft\Windows\INetCache\Content.Outlook\JPJTXPYH\[PAG 2022_ACTUALIZADO_MIPG_DID.xlsx]Hoja2'!#REF!</xm:f>
          </x14:formula1>
          <xm:sqref>H92:H103</xm:sqref>
        </x14:dataValidation>
        <x14:dataValidation type="list" allowBlank="1" showInputMessage="1" showErrorMessage="1" xr:uid="{73E574AE-9C4B-4CDE-B08B-2379C6423926}">
          <x14:formula1>
            <xm:f>'C:\Users\andrea.lopez\AppData\Local\Microsoft\Windows\INetCache\Content.Outlook\JPJTXPYH\[PIFT02 PAG 2022 Proyectos.xlsx]Hoja2'!#REF!</xm:f>
          </x14:formula1>
          <xm:sqref>H144:H146</xm:sqref>
        </x14:dataValidation>
        <x14:dataValidation type="list" allowBlank="1" showInputMessage="1" showErrorMessage="1" xr:uid="{44BAAADE-7DF6-4D10-B408-0513B42FDD39}">
          <x14:formula1>
            <xm:f>'C:\Users\andrea.lopez\AppData\Local\Microsoft\Windows\INetCache\Content.Outlook\JPJTXPYH\[PIFT02 PAG 2022 Proyectos.xlsx]LISTAS'!#REF!</xm:f>
          </x14:formula1>
          <xm:sqref>M144:M146 O144:O146 A144:G146</xm:sqref>
        </x14:dataValidation>
        <x14:dataValidation type="list" allowBlank="1" showInputMessage="1" showErrorMessage="1" xr:uid="{0656024A-13C4-48D1-B035-76B67A54ABF9}">
          <x14:formula1>
            <xm:f>'https://supersalud-my.sharepoint.com/personal/jorge_bustos_supersalud_gov_co/Documents/PAG/2021/[PAG SNS VERSIÓN PUBLICAR marzo.xlsx]LISTAS'!#REF!</xm:f>
          </x14:formula1>
          <xm:sqref>N144:N146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92D3-611B-4378-9B7B-A8E4950CEDC2}">
  <dimension ref="A1:O44"/>
  <sheetViews>
    <sheetView zoomScale="85" zoomScaleNormal="85" workbookViewId="0">
      <selection activeCell="H45" sqref="H45"/>
    </sheetView>
  </sheetViews>
  <sheetFormatPr baseColWidth="10" defaultRowHeight="15" x14ac:dyDescent="0.25"/>
  <cols>
    <col min="1" max="1" width="25.85546875" style="48" customWidth="1"/>
    <col min="2" max="2" width="40" style="48" customWidth="1"/>
    <col min="3" max="3" width="37.28515625" style="48" customWidth="1"/>
    <col min="4" max="4" width="45.85546875" style="48" customWidth="1"/>
    <col min="5" max="5" width="37" style="48" customWidth="1"/>
    <col min="6" max="6" width="51.42578125" style="48" customWidth="1"/>
    <col min="7" max="9" width="47.28515625" style="48" customWidth="1"/>
    <col min="10" max="10" width="63.140625" style="48" customWidth="1"/>
    <col min="11" max="11" width="35.5703125" style="48" customWidth="1"/>
    <col min="12" max="14" width="26.28515625" style="48" customWidth="1"/>
    <col min="15" max="15" width="42.5703125" style="30" customWidth="1"/>
    <col min="16" max="16384" width="11.42578125" style="30"/>
  </cols>
  <sheetData>
    <row r="1" spans="1:15" ht="30" x14ac:dyDescent="0.25">
      <c r="A1" s="16" t="s">
        <v>166</v>
      </c>
      <c r="B1" s="17" t="s">
        <v>220</v>
      </c>
      <c r="C1" s="18" t="s">
        <v>167</v>
      </c>
      <c r="D1" s="19" t="s">
        <v>138</v>
      </c>
      <c r="E1" s="20" t="s">
        <v>137</v>
      </c>
      <c r="F1" s="21" t="s">
        <v>172</v>
      </c>
      <c r="G1" s="22" t="s">
        <v>164</v>
      </c>
      <c r="H1" s="23" t="s">
        <v>0</v>
      </c>
      <c r="I1" s="23" t="s">
        <v>221</v>
      </c>
      <c r="J1" s="24" t="s">
        <v>222</v>
      </c>
      <c r="K1" s="25" t="s">
        <v>177</v>
      </c>
      <c r="L1" s="26" t="s">
        <v>185</v>
      </c>
      <c r="M1" s="27" t="s">
        <v>186</v>
      </c>
      <c r="N1" s="28" t="s">
        <v>210</v>
      </c>
      <c r="O1" s="29" t="s">
        <v>223</v>
      </c>
    </row>
    <row r="2" spans="1:15" ht="45" x14ac:dyDescent="0.25">
      <c r="A2" s="31" t="s">
        <v>52</v>
      </c>
      <c r="B2" s="32" t="s">
        <v>217</v>
      </c>
      <c r="C2" s="33" t="s">
        <v>168</v>
      </c>
      <c r="D2" s="34" t="s">
        <v>139</v>
      </c>
      <c r="E2" s="35" t="s">
        <v>139</v>
      </c>
      <c r="F2" s="36" t="s">
        <v>32</v>
      </c>
      <c r="G2" s="37" t="s">
        <v>173</v>
      </c>
      <c r="H2" s="38" t="s">
        <v>53</v>
      </c>
      <c r="I2" s="39" t="s">
        <v>54</v>
      </c>
      <c r="J2" s="40" t="s">
        <v>187</v>
      </c>
      <c r="K2" s="41" t="s">
        <v>199</v>
      </c>
      <c r="L2" s="42" t="s">
        <v>22</v>
      </c>
      <c r="M2" s="43" t="s">
        <v>25</v>
      </c>
      <c r="N2" s="44" t="s">
        <v>211</v>
      </c>
      <c r="O2" s="45" t="s">
        <v>139</v>
      </c>
    </row>
    <row r="3" spans="1:15" ht="45" x14ac:dyDescent="0.25">
      <c r="A3" s="31" t="s">
        <v>49</v>
      </c>
      <c r="B3" s="32" t="s">
        <v>218</v>
      </c>
      <c r="C3" s="33" t="s">
        <v>169</v>
      </c>
      <c r="D3" s="34" t="s">
        <v>140</v>
      </c>
      <c r="E3" s="35" t="s">
        <v>214</v>
      </c>
      <c r="F3" s="36" t="s">
        <v>33</v>
      </c>
      <c r="G3" s="37" t="s">
        <v>174</v>
      </c>
      <c r="H3" s="38" t="s">
        <v>55</v>
      </c>
      <c r="I3" s="39" t="s">
        <v>56</v>
      </c>
      <c r="J3" s="40" t="s">
        <v>188</v>
      </c>
      <c r="K3" s="41" t="s">
        <v>206</v>
      </c>
      <c r="L3" s="42" t="s">
        <v>23</v>
      </c>
      <c r="M3" s="43" t="s">
        <v>43</v>
      </c>
      <c r="N3" s="44" t="s">
        <v>212</v>
      </c>
      <c r="O3" s="46" t="s">
        <v>139</v>
      </c>
    </row>
    <row r="4" spans="1:15" ht="60" x14ac:dyDescent="0.25">
      <c r="A4" s="31" t="s">
        <v>50</v>
      </c>
      <c r="B4" s="32" t="s">
        <v>219</v>
      </c>
      <c r="C4" s="33" t="s">
        <v>170</v>
      </c>
      <c r="D4" s="34" t="s">
        <v>141</v>
      </c>
      <c r="E4" s="35" t="s">
        <v>146</v>
      </c>
      <c r="F4" s="36" t="s">
        <v>34</v>
      </c>
      <c r="G4" s="37" t="s">
        <v>175</v>
      </c>
      <c r="H4" s="38" t="s">
        <v>57</v>
      </c>
      <c r="I4" s="39" t="s">
        <v>58</v>
      </c>
      <c r="J4" s="40" t="s">
        <v>189</v>
      </c>
      <c r="K4" s="41" t="s">
        <v>200</v>
      </c>
      <c r="L4" s="42" t="s">
        <v>24</v>
      </c>
      <c r="M4" s="43" t="s">
        <v>26</v>
      </c>
      <c r="N4" s="44" t="s">
        <v>213</v>
      </c>
      <c r="O4" s="46" t="s">
        <v>214</v>
      </c>
    </row>
    <row r="5" spans="1:15" ht="60" x14ac:dyDescent="0.25">
      <c r="A5" s="31" t="s">
        <v>51</v>
      </c>
      <c r="B5" s="32"/>
      <c r="C5" s="33"/>
      <c r="D5" s="34" t="s">
        <v>142</v>
      </c>
      <c r="E5" s="35" t="s">
        <v>147</v>
      </c>
      <c r="F5" s="36" t="s">
        <v>35</v>
      </c>
      <c r="G5" s="37" t="s">
        <v>176</v>
      </c>
      <c r="H5" s="38" t="s">
        <v>59</v>
      </c>
      <c r="I5" s="39" t="s">
        <v>60</v>
      </c>
      <c r="J5" s="40" t="s">
        <v>190</v>
      </c>
      <c r="K5" s="41" t="s">
        <v>201</v>
      </c>
      <c r="L5" s="42"/>
      <c r="M5" s="43" t="s">
        <v>27</v>
      </c>
      <c r="N5" s="44"/>
      <c r="O5" s="45" t="s">
        <v>140</v>
      </c>
    </row>
    <row r="6" spans="1:15" ht="60" x14ac:dyDescent="0.25">
      <c r="A6" s="31"/>
      <c r="B6" s="32"/>
      <c r="C6" s="33"/>
      <c r="D6" s="34" t="s">
        <v>143</v>
      </c>
      <c r="E6" s="35" t="s">
        <v>215</v>
      </c>
      <c r="F6" s="36" t="s">
        <v>36</v>
      </c>
      <c r="G6" s="37"/>
      <c r="H6" s="47" t="s">
        <v>61</v>
      </c>
      <c r="I6" s="39" t="s">
        <v>62</v>
      </c>
      <c r="J6" s="40" t="s">
        <v>191</v>
      </c>
      <c r="K6" s="41" t="s">
        <v>202</v>
      </c>
      <c r="L6" s="42"/>
      <c r="M6" s="43" t="s">
        <v>28</v>
      </c>
      <c r="O6" s="46" t="s">
        <v>146</v>
      </c>
    </row>
    <row r="7" spans="1:15" ht="90" x14ac:dyDescent="0.25">
      <c r="A7" s="31"/>
      <c r="D7" s="34" t="s">
        <v>144</v>
      </c>
      <c r="E7" s="35" t="s">
        <v>149</v>
      </c>
      <c r="F7" s="36" t="s">
        <v>37</v>
      </c>
      <c r="G7" s="37"/>
      <c r="H7" s="49" t="s">
        <v>224</v>
      </c>
      <c r="I7" s="39" t="s">
        <v>63</v>
      </c>
      <c r="J7" s="40" t="s">
        <v>192</v>
      </c>
      <c r="K7" s="41" t="s">
        <v>204</v>
      </c>
      <c r="L7" s="42"/>
      <c r="M7" s="43"/>
      <c r="O7" s="46" t="s">
        <v>147</v>
      </c>
    </row>
    <row r="8" spans="1:15" ht="60" x14ac:dyDescent="0.25">
      <c r="A8" s="31"/>
      <c r="D8" s="34" t="s">
        <v>145</v>
      </c>
      <c r="E8" s="35" t="s">
        <v>150</v>
      </c>
      <c r="F8" s="36" t="s">
        <v>38</v>
      </c>
      <c r="H8" s="38" t="s">
        <v>64</v>
      </c>
      <c r="I8" s="39" t="s">
        <v>65</v>
      </c>
      <c r="J8" s="40" t="s">
        <v>193</v>
      </c>
      <c r="K8" s="41" t="s">
        <v>205</v>
      </c>
      <c r="M8" s="43"/>
      <c r="O8" s="46" t="s">
        <v>215</v>
      </c>
    </row>
    <row r="9" spans="1:15" ht="30" x14ac:dyDescent="0.25">
      <c r="D9" s="34"/>
      <c r="E9" s="35" t="s">
        <v>225</v>
      </c>
      <c r="F9" s="36" t="s">
        <v>39</v>
      </c>
      <c r="H9" s="38" t="s">
        <v>66</v>
      </c>
      <c r="I9" s="39" t="s">
        <v>67</v>
      </c>
      <c r="J9" s="40" t="s">
        <v>194</v>
      </c>
      <c r="K9" s="41" t="s">
        <v>207</v>
      </c>
      <c r="O9" s="45" t="s">
        <v>141</v>
      </c>
    </row>
    <row r="10" spans="1:15" ht="30" x14ac:dyDescent="0.25">
      <c r="D10" s="34"/>
      <c r="E10" s="35" t="s">
        <v>151</v>
      </c>
      <c r="H10" s="47" t="s">
        <v>68</v>
      </c>
      <c r="I10" s="39" t="s">
        <v>69</v>
      </c>
      <c r="J10" s="40" t="s">
        <v>195</v>
      </c>
      <c r="K10" s="41" t="s">
        <v>208</v>
      </c>
      <c r="O10" s="46" t="s">
        <v>149</v>
      </c>
    </row>
    <row r="11" spans="1:15" ht="28.5" x14ac:dyDescent="0.25">
      <c r="D11" s="34"/>
      <c r="E11" s="35" t="s">
        <v>153</v>
      </c>
      <c r="H11" s="47" t="s">
        <v>70</v>
      </c>
      <c r="I11" s="39" t="s">
        <v>71</v>
      </c>
      <c r="J11" s="40"/>
      <c r="K11" s="41" t="s">
        <v>203</v>
      </c>
      <c r="O11" s="46" t="s">
        <v>150</v>
      </c>
    </row>
    <row r="12" spans="1:15" x14ac:dyDescent="0.25">
      <c r="D12" s="34"/>
      <c r="E12" s="35" t="s">
        <v>154</v>
      </c>
      <c r="H12" s="47" t="s">
        <v>72</v>
      </c>
      <c r="I12" s="39" t="s">
        <v>73</v>
      </c>
      <c r="J12" s="40"/>
      <c r="K12" s="41" t="s">
        <v>178</v>
      </c>
      <c r="O12" s="46" t="s">
        <v>171</v>
      </c>
    </row>
    <row r="13" spans="1:15" ht="28.5" x14ac:dyDescent="0.25">
      <c r="E13" s="35" t="s">
        <v>155</v>
      </c>
      <c r="H13" s="47" t="s">
        <v>74</v>
      </c>
      <c r="I13" s="39" t="s">
        <v>75</v>
      </c>
      <c r="J13" s="40"/>
      <c r="K13" s="41" t="s">
        <v>179</v>
      </c>
      <c r="O13" s="46" t="s">
        <v>151</v>
      </c>
    </row>
    <row r="14" spans="1:15" ht="28.5" x14ac:dyDescent="0.25">
      <c r="E14" s="35" t="s">
        <v>159</v>
      </c>
      <c r="H14" s="47" t="s">
        <v>76</v>
      </c>
      <c r="I14" s="39" t="s">
        <v>77</v>
      </c>
      <c r="J14" s="40"/>
      <c r="K14" s="41" t="s">
        <v>180</v>
      </c>
      <c r="O14" s="46" t="s">
        <v>153</v>
      </c>
    </row>
    <row r="15" spans="1:15" ht="28.5" x14ac:dyDescent="0.25">
      <c r="E15" s="35" t="s">
        <v>216</v>
      </c>
      <c r="H15" s="38" t="s">
        <v>78</v>
      </c>
      <c r="I15" s="39" t="s">
        <v>79</v>
      </c>
      <c r="J15" s="40"/>
      <c r="K15" s="41" t="s">
        <v>209</v>
      </c>
      <c r="O15" s="46" t="s">
        <v>154</v>
      </c>
    </row>
    <row r="16" spans="1:15" ht="42.75" x14ac:dyDescent="0.25">
      <c r="E16" s="35" t="s">
        <v>152</v>
      </c>
      <c r="H16" s="38" t="s">
        <v>80</v>
      </c>
      <c r="I16" s="39" t="s">
        <v>81</v>
      </c>
      <c r="J16" s="40"/>
      <c r="O16" s="46" t="s">
        <v>155</v>
      </c>
    </row>
    <row r="17" spans="5:15" ht="42.75" x14ac:dyDescent="0.25">
      <c r="E17" s="35" t="s">
        <v>148</v>
      </c>
      <c r="H17" s="47" t="s">
        <v>82</v>
      </c>
      <c r="I17" s="39" t="s">
        <v>83</v>
      </c>
      <c r="O17" s="46" t="s">
        <v>159</v>
      </c>
    </row>
    <row r="18" spans="5:15" ht="30" x14ac:dyDescent="0.25">
      <c r="E18" s="35" t="s">
        <v>158</v>
      </c>
      <c r="H18" s="38" t="s">
        <v>84</v>
      </c>
      <c r="I18" s="39" t="s">
        <v>85</v>
      </c>
      <c r="O18" s="45" t="s">
        <v>142</v>
      </c>
    </row>
    <row r="19" spans="5:15" ht="30" x14ac:dyDescent="0.25">
      <c r="E19" s="35" t="s">
        <v>156</v>
      </c>
      <c r="H19" s="47" t="s">
        <v>86</v>
      </c>
      <c r="I19" s="39" t="s">
        <v>87</v>
      </c>
      <c r="O19" s="46" t="s">
        <v>158</v>
      </c>
    </row>
    <row r="20" spans="5:15" x14ac:dyDescent="0.25">
      <c r="E20" s="35" t="s">
        <v>157</v>
      </c>
      <c r="H20" s="47" t="s">
        <v>88</v>
      </c>
      <c r="I20" s="39" t="s">
        <v>89</v>
      </c>
      <c r="O20" s="45" t="s">
        <v>143</v>
      </c>
    </row>
    <row r="21" spans="5:15" x14ac:dyDescent="0.25">
      <c r="H21" s="47" t="s">
        <v>90</v>
      </c>
      <c r="I21" s="39" t="s">
        <v>91</v>
      </c>
      <c r="O21" s="46" t="s">
        <v>216</v>
      </c>
    </row>
    <row r="22" spans="5:15" x14ac:dyDescent="0.25">
      <c r="H22" s="47" t="s">
        <v>92</v>
      </c>
      <c r="I22" s="39" t="s">
        <v>93</v>
      </c>
      <c r="O22" s="46" t="s">
        <v>152</v>
      </c>
    </row>
    <row r="23" spans="5:15" ht="30" x14ac:dyDescent="0.25">
      <c r="H23" s="47" t="s">
        <v>94</v>
      </c>
      <c r="I23" s="39" t="s">
        <v>95</v>
      </c>
      <c r="O23" s="46" t="s">
        <v>148</v>
      </c>
    </row>
    <row r="24" spans="5:15" x14ac:dyDescent="0.25">
      <c r="H24" s="47" t="s">
        <v>96</v>
      </c>
      <c r="I24" s="39" t="s">
        <v>97</v>
      </c>
      <c r="O24" s="45" t="s">
        <v>144</v>
      </c>
    </row>
    <row r="25" spans="5:15" x14ac:dyDescent="0.25">
      <c r="H25" s="38" t="s">
        <v>98</v>
      </c>
      <c r="I25" s="39" t="s">
        <v>99</v>
      </c>
      <c r="O25" s="46" t="s">
        <v>156</v>
      </c>
    </row>
    <row r="26" spans="5:15" x14ac:dyDescent="0.25">
      <c r="H26" s="47" t="s">
        <v>100</v>
      </c>
      <c r="I26" s="39" t="s">
        <v>101</v>
      </c>
      <c r="O26" s="45" t="s">
        <v>145</v>
      </c>
    </row>
    <row r="27" spans="5:15" ht="28.5" x14ac:dyDescent="0.25">
      <c r="H27" s="38" t="s">
        <v>102</v>
      </c>
      <c r="I27" s="39" t="s">
        <v>103</v>
      </c>
      <c r="O27" s="46" t="s">
        <v>157</v>
      </c>
    </row>
    <row r="28" spans="5:15" x14ac:dyDescent="0.25">
      <c r="H28" s="47" t="s">
        <v>104</v>
      </c>
      <c r="I28" s="39" t="s">
        <v>105</v>
      </c>
    </row>
    <row r="29" spans="5:15" x14ac:dyDescent="0.25">
      <c r="H29" s="47" t="s">
        <v>106</v>
      </c>
      <c r="I29" s="39" t="s">
        <v>107</v>
      </c>
    </row>
    <row r="30" spans="5:15" x14ac:dyDescent="0.25">
      <c r="H30" s="38" t="s">
        <v>108</v>
      </c>
      <c r="I30" s="39" t="s">
        <v>109</v>
      </c>
    </row>
    <row r="31" spans="5:15" x14ac:dyDescent="0.25">
      <c r="H31" s="47" t="s">
        <v>110</v>
      </c>
      <c r="I31" s="39" t="s">
        <v>111</v>
      </c>
    </row>
    <row r="32" spans="5:15" x14ac:dyDescent="0.25">
      <c r="H32" s="47" t="s">
        <v>112</v>
      </c>
      <c r="I32" s="39" t="s">
        <v>113</v>
      </c>
    </row>
    <row r="33" spans="8:9" x14ac:dyDescent="0.25">
      <c r="H33" s="47" t="s">
        <v>114</v>
      </c>
      <c r="I33" s="39" t="s">
        <v>115</v>
      </c>
    </row>
    <row r="34" spans="8:9" x14ac:dyDescent="0.25">
      <c r="H34" s="38" t="s">
        <v>116</v>
      </c>
      <c r="I34" s="39" t="s">
        <v>117</v>
      </c>
    </row>
    <row r="35" spans="8:9" x14ac:dyDescent="0.25">
      <c r="H35" s="38" t="s">
        <v>118</v>
      </c>
      <c r="I35" s="39" t="s">
        <v>119</v>
      </c>
    </row>
    <row r="36" spans="8:9" x14ac:dyDescent="0.25">
      <c r="H36" s="47" t="s">
        <v>120</v>
      </c>
      <c r="I36" s="39" t="s">
        <v>121</v>
      </c>
    </row>
    <row r="37" spans="8:9" x14ac:dyDescent="0.25">
      <c r="H37" s="38" t="s">
        <v>122</v>
      </c>
      <c r="I37" s="39" t="s">
        <v>123</v>
      </c>
    </row>
    <row r="38" spans="8:9" x14ac:dyDescent="0.25">
      <c r="H38" s="47" t="s">
        <v>124</v>
      </c>
      <c r="I38" s="39" t="s">
        <v>125</v>
      </c>
    </row>
    <row r="39" spans="8:9" x14ac:dyDescent="0.25">
      <c r="H39" s="47" t="s">
        <v>226</v>
      </c>
      <c r="I39" s="39" t="s">
        <v>126</v>
      </c>
    </row>
    <row r="40" spans="8:9" x14ac:dyDescent="0.25">
      <c r="H40" s="47" t="s">
        <v>127</v>
      </c>
      <c r="I40" s="39" t="s">
        <v>128</v>
      </c>
    </row>
    <row r="41" spans="8:9" x14ac:dyDescent="0.25">
      <c r="H41" s="38" t="s">
        <v>129</v>
      </c>
      <c r="I41" s="39" t="s">
        <v>130</v>
      </c>
    </row>
    <row r="42" spans="8:9" x14ac:dyDescent="0.25">
      <c r="H42" s="38" t="s">
        <v>131</v>
      </c>
      <c r="I42" s="39" t="s">
        <v>132</v>
      </c>
    </row>
    <row r="43" spans="8:9" x14ac:dyDescent="0.25">
      <c r="H43" s="38" t="s">
        <v>133</v>
      </c>
      <c r="I43" s="39" t="s">
        <v>134</v>
      </c>
    </row>
    <row r="44" spans="8:9" x14ac:dyDescent="0.25">
      <c r="H44" s="38" t="s">
        <v>135</v>
      </c>
      <c r="I44" s="39" t="s">
        <v>136</v>
      </c>
    </row>
  </sheetData>
  <hyperlinks>
    <hyperlink ref="I27" r:id="rId1" xr:uid="{D34DDFEF-A884-46E3-8CFC-49EB83A63F26}"/>
    <hyperlink ref="I10" r:id="rId2" xr:uid="{D3476A1A-CAE2-4D75-821C-11C186148DAD}"/>
    <hyperlink ref="I20" r:id="rId3" xr:uid="{14EAF747-59B0-42BF-B7A7-4DAF1CEE99BC}"/>
    <hyperlink ref="I29" r:id="rId4" xr:uid="{3D664B11-BDE8-4B79-ADF6-E92377A1D034}"/>
    <hyperlink ref="I14" r:id="rId5" xr:uid="{1F1EDDCD-4FB2-4978-9543-5FAAD62D49C3}"/>
    <hyperlink ref="I2" r:id="rId6" xr:uid="{310A94E0-B565-41B7-A1E2-083525D60964}"/>
    <hyperlink ref="I18" r:id="rId7" xr:uid="{BB1F2C6D-4186-4B3A-90EF-749A861B30E1}"/>
    <hyperlink ref="I31" r:id="rId8" xr:uid="{64A7B7F3-EC7F-4827-993A-C17A69CF1584}"/>
    <hyperlink ref="I25" r:id="rId9" xr:uid="{E0A64BF4-62BB-4FAC-B609-30272B1FC175}"/>
    <hyperlink ref="I7" r:id="rId10" xr:uid="{4990EABF-090C-4D35-B10F-ED32269E8135}"/>
    <hyperlink ref="I21" r:id="rId11" xr:uid="{A6FDBF7D-1DE3-4B73-B70D-8D16AA206174}"/>
    <hyperlink ref="I17" r:id="rId12" xr:uid="{B6F779A4-C7F6-4685-BBA6-F43114705DF6}"/>
    <hyperlink ref="I33" r:id="rId13" xr:uid="{D683DB87-1F3C-4B8C-A60E-1BFA95741E6F}"/>
    <hyperlink ref="I4" r:id="rId14" xr:uid="{3358AF99-2749-455B-BC14-3A8C8FFBBC3A}"/>
    <hyperlink ref="I32" r:id="rId15" xr:uid="{20D9B0A6-2921-4EDC-B580-5D401C454AD2}"/>
    <hyperlink ref="I23" r:id="rId16" xr:uid="{341B22AD-9F40-49A2-9141-65A578E5B6A4}"/>
    <hyperlink ref="I34" r:id="rId17" xr:uid="{5A93E90B-3F2B-4234-8259-3F30F2BCF87D}"/>
    <hyperlink ref="I44" r:id="rId18" xr:uid="{258EB082-9F61-4182-8061-AE8F4D2D2C8B}"/>
    <hyperlink ref="I40" r:id="rId19" xr:uid="{B86BF82D-155A-4545-B280-727D655041BE}"/>
    <hyperlink ref="I22" r:id="rId20" xr:uid="{644015CE-327D-41B7-B25C-FFCB9916E924}"/>
    <hyperlink ref="I42" r:id="rId21" xr:uid="{40C86650-F8B5-460F-ACDC-C0DC3CFE62E5}"/>
    <hyperlink ref="I24" r:id="rId22" xr:uid="{55FF6C70-6E52-44EF-A560-FF90F86028A4}"/>
    <hyperlink ref="I39" r:id="rId23" xr:uid="{74929126-E678-4219-A230-072B31AB1965}"/>
    <hyperlink ref="I19" r:id="rId24" xr:uid="{78A0914D-B2A6-4791-B994-E6E1309235C9}"/>
    <hyperlink ref="I41" r:id="rId25" xr:uid="{A3DBC3BF-C74D-4142-A38B-D441E0461083}"/>
    <hyperlink ref="I11" r:id="rId26" xr:uid="{AA2D6FE2-A3B4-460F-A6E8-3F44774D8BD3}"/>
    <hyperlink ref="I13" r:id="rId27" xr:uid="{5C00998B-5D0B-45B0-92B2-7001E1A3D92F}"/>
    <hyperlink ref="I6" r:id="rId28" xr:uid="{06F949EE-5EF5-4013-8D88-F5D7FB9889E5}"/>
    <hyperlink ref="I12" r:id="rId29" xr:uid="{025D54FB-90CD-4AF4-85FF-C5050D52E7ED}"/>
    <hyperlink ref="I36" r:id="rId30" xr:uid="{8466E61A-8249-442C-85CD-36639A84F501}"/>
    <hyperlink ref="I5" r:id="rId31" xr:uid="{A7272004-54B3-4138-8131-96E95D6272C2}"/>
    <hyperlink ref="I15" r:id="rId32" xr:uid="{9CC7709E-E844-4995-8665-F46E42AC3598}"/>
    <hyperlink ref="I3" r:id="rId33" xr:uid="{A8459018-8615-4FF0-92E7-904666867C04}"/>
    <hyperlink ref="I35" r:id="rId34" xr:uid="{934E8242-2498-4720-9774-07F2EF6FE862}"/>
    <hyperlink ref="I16" r:id="rId35" xr:uid="{69578377-EF35-4188-A002-EE563706CD32}"/>
    <hyperlink ref="I9" r:id="rId36" xr:uid="{01F4BFF6-5248-47AA-9D76-BCF8B9512DAB}"/>
    <hyperlink ref="I43" r:id="rId37" xr:uid="{43C82401-9077-4B4B-9F0C-683E1C323502}"/>
    <hyperlink ref="I28" r:id="rId38" xr:uid="{284DA783-B6EC-4087-8DA3-00B9925C9638}"/>
    <hyperlink ref="I30" r:id="rId39" xr:uid="{F33B7032-4DAF-4E55-85CB-E361211E6A66}"/>
    <hyperlink ref="I8" r:id="rId40" xr:uid="{BC27B0B3-B19F-4D2C-B5D6-FBD81989777B}"/>
    <hyperlink ref="I26" r:id="rId41" xr:uid="{A85DE88F-8373-4D3B-9F11-8BA1F2F60A99}"/>
    <hyperlink ref="I37" r:id="rId42" xr:uid="{6B329C5F-0A33-4211-8DF4-53D9FAEA8BCA}"/>
    <hyperlink ref="I38" r:id="rId43" xr:uid="{F4D294F1-D7F4-4B22-8DB1-275BE4C8E423}"/>
  </hyperlinks>
  <pageMargins left="0.7" right="0.7" top="0.75" bottom="0.75" header="0.3" footer="0.3"/>
  <pageSetup orientation="portrait" r:id="rId4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PAG 2022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2021-11-24T05:00:00+00:00</Fecha_x0020_de_x0020_generación_x0020_de_x0020_la_x0020_información>
    <Serie xmlns="cfd7d055-4c42-4b1a-a19c-7e601acfe3a8">221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Anual</Frecuencia_de_actualizacion>
    <Mes_Plantilla xmlns="b6565643-c00f-44ce-b5d1-532a85e4382c">noviembre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Presenta el PAG de la entidad formulado para la vigencia 2022 para disponer a consulta </Descripcion>
    <Ano_Plantilla xmlns="b6565643-c00f-44ce-b5d1-532a85e4382c">2021</Ano_Plantilla>
    <Sub-Serie xmlns="cfd7d055-4c42-4b1a-a19c-7e601acfe3a8">513</Sub-Serie>
    <Informacion_publicada_o_disponible xmlns="b6565643-c00f-44ce-b5d1-532a85e4382c">https://www.supersalud.gov.co/es-co/nuestra-entidad/planeaci%C3%B3n/planes-institucionales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2021-11-24T05:00:00+00:00</Fecha_x0020_de_x0020_inicio_x0020_de_x0020_publicación>
    <Tipo_x0020_Documental xmlns="cfd7d055-4c42-4b1a-a19c-7e601acfe3a8">2439</Tipo_x0020_Documental>
    <_dlc_DocId xmlns="b6565643-c00f-44ce-b5d1-532a85e4382c">XQAF2AT3N76N-245-207</_dlc_DocId>
    <_dlc_DocIdUrl xmlns="b6565643-c00f-44ce-b5d1-532a85e4382c">
      <Url>https://docs.supersalud.gov.co/PortalWeb/planeacion/_layouts/15/DocIdRedir.aspx?ID=XQAF2AT3N76N-245-207</Url>
      <Description>XQAF2AT3N76N-245-207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DB8C7006DD20E34AB0B73EC64F9266FE" ma:contentTypeVersion="33" ma:contentTypeDescription="Campos definidos por la oficina de planeación" ma:contentTypeScope="" ma:versionID="788aa470642c1c6c3dc324a21b4359d1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targetNamespace="http://schemas.microsoft.com/office/2006/metadata/properties" ma:root="true" ma:fieldsID="b6f497cbaa744a9aaf0a81cafadd3456" ns1:_="" ns2:_="" ns3:_="" ns4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B780D14-77D9-4BE9-93D9-101C5ECD7A1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637b3c49-a050-4eb0-b561-3629711f36b4"/>
    <ds:schemaRef ds:uri="bf9539d0-6e36-4624-b641-3becbd90e72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996F51-AD71-4C52-AC35-DF00915FE2DB}"/>
</file>

<file path=customXml/itemProps3.xml><?xml version="1.0" encoding="utf-8"?>
<ds:datastoreItem xmlns:ds="http://schemas.openxmlformats.org/officeDocument/2006/customXml" ds:itemID="{1F5B872A-865F-4AE3-9738-72713A7495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B6AC22-2A26-4A98-A891-520AB23BF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PIFT02</vt:lpstr>
      <vt:lpstr>LISTAS</vt:lpstr>
      <vt:lpstr>D_MIPG</vt:lpstr>
      <vt:lpstr>DEPENDENCIAS</vt:lpstr>
      <vt:lpstr>EES</vt:lpstr>
      <vt:lpstr>FRECU</vt:lpstr>
      <vt:lpstr>OBI</vt:lpstr>
      <vt:lpstr>ODS</vt:lpstr>
      <vt:lpstr>P_MIPG</vt:lpstr>
      <vt:lpstr>PES</vt:lpstr>
      <vt:lpstr>PI</vt:lpstr>
      <vt:lpstr>PND</vt:lpstr>
      <vt:lpstr>PRC</vt:lpstr>
      <vt:lpstr>TIPO</vt:lpstr>
      <vt:lpstr>PIFT02!Títulos_a_imprimir</vt:lpstr>
      <vt:lpstr>UM</vt:lpstr>
    </vt:vector>
  </TitlesOfParts>
  <Manager/>
  <Company>GP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formulación del Plan Anual de Gestión</dc:title>
  <dc:subject/>
  <dc:creator>USUARIO</dc:creator>
  <cp:keywords>Formato; Plan; Anual; Gestión; PAG;  PIFT02; PICR01; OFICINA; ASESORA; PLANEACIÓN</cp:keywords>
  <dc:description/>
  <cp:lastModifiedBy>Adriana Maria Guerrero Ladino</cp:lastModifiedBy>
  <cp:revision/>
  <cp:lastPrinted>2021-11-17T17:09:14Z</cp:lastPrinted>
  <dcterms:created xsi:type="dcterms:W3CDTF">2015-12-02T03:12:14Z</dcterms:created>
  <dcterms:modified xsi:type="dcterms:W3CDTF">2021-11-24T22:16:10Z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068c5fca-d599-438f-9ad3-d8925047286c</vt:lpwstr>
  </property>
  <property fmtid="{D5CDD505-2E9C-101B-9397-08002B2CF9AE}" pid="3" name="ContentTypeId">
    <vt:lpwstr>0x0101006C70C9CFFF10F647A97BB5C9232AAEE500DB8C7006DD20E34AB0B73EC64F9266FE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Plan, Anual, Gestión, PAG,  PIFT02, PICR01, OFICINA, ASESORA, PLANEACIÓN</vt:lpwstr>
  </property>
</Properties>
</file>