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filterPrivacy="1" defaultThemeVersion="124226"/>
  <xr:revisionPtr revIDLastSave="0" documentId="8_{A59198DC-DB15-4E81-A17E-D892C35C3C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uentes de referenciación int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" l="1"/>
  <c r="G25" i="1"/>
  <c r="G29" i="1" l="1"/>
  <c r="G32" i="1" l="1"/>
  <c r="G31" i="1"/>
  <c r="G26" i="1" l="1"/>
  <c r="G48" i="1"/>
  <c r="G47" i="1"/>
  <c r="G46" i="1"/>
  <c r="G49" i="1"/>
  <c r="G45" i="1"/>
  <c r="G44" i="1"/>
  <c r="G43" i="1"/>
  <c r="G41" i="1"/>
  <c r="G40" i="1"/>
  <c r="G39" i="1"/>
  <c r="G38" i="1"/>
  <c r="G37" i="1"/>
  <c r="G36" i="1"/>
  <c r="G35" i="1"/>
  <c r="G34" i="1"/>
  <c r="G33" i="1"/>
  <c r="G30" i="1"/>
  <c r="G28" i="1"/>
  <c r="G27" i="1"/>
  <c r="G24" i="1"/>
  <c r="G23" i="1"/>
  <c r="G22" i="1"/>
  <c r="G21" i="1"/>
  <c r="G20" i="1"/>
  <c r="G19" i="1"/>
  <c r="G18" i="1"/>
  <c r="G17" i="1"/>
  <c r="G16" i="1"/>
  <c r="G15" i="1"/>
  <c r="G14" i="1"/>
  <c r="G13" i="1"/>
</calcChain>
</file>

<file path=xl/sharedStrings.xml><?xml version="1.0" encoding="utf-8"?>
<sst xmlns="http://schemas.openxmlformats.org/spreadsheetml/2006/main" count="194" uniqueCount="109">
  <si>
    <t>País</t>
  </si>
  <si>
    <t>Fuente</t>
  </si>
  <si>
    <t>Tipo de precio</t>
  </si>
  <si>
    <t>Moneda</t>
  </si>
  <si>
    <t>Nombre de precio en fuente</t>
  </si>
  <si>
    <t>Link</t>
  </si>
  <si>
    <t>ALEMANIA</t>
  </si>
  <si>
    <t>DIMDI (Institute of Medical Documentation and Information)</t>
  </si>
  <si>
    <t>P. CONSUMIDOR</t>
  </si>
  <si>
    <t>EUR</t>
  </si>
  <si>
    <t>Preis</t>
  </si>
  <si>
    <t>P. REEMBOLSO</t>
  </si>
  <si>
    <t xml:space="preserve">Festbetrag </t>
  </si>
  <si>
    <t>AUSTRALIA</t>
  </si>
  <si>
    <t>National Blood Authority</t>
  </si>
  <si>
    <t>P. INSTITUCIONAL</t>
  </si>
  <si>
    <t>AUD</t>
  </si>
  <si>
    <t>Price</t>
  </si>
  <si>
    <t>Pharmaceutical Benefits Scheme</t>
  </si>
  <si>
    <t>P. FABRICANTE</t>
  </si>
  <si>
    <t>AEMP</t>
  </si>
  <si>
    <t>P. MAYORISTA</t>
  </si>
  <si>
    <t>PEMP</t>
  </si>
  <si>
    <t>BRASIL</t>
  </si>
  <si>
    <t>Banco de Preços Em Saude</t>
  </si>
  <si>
    <t>BRL</t>
  </si>
  <si>
    <t>Pago</t>
  </si>
  <si>
    <t>CMED-ANVISA</t>
  </si>
  <si>
    <t>PMC 0%</t>
  </si>
  <si>
    <t>PF 0%</t>
  </si>
  <si>
    <t>PMVG 0%</t>
  </si>
  <si>
    <t>CANADA</t>
  </si>
  <si>
    <t>Ontario Drug Benefit Formulary/Comparative Drug Index</t>
  </si>
  <si>
    <t>CAD</t>
  </si>
  <si>
    <t>Drug Benefit Price</t>
  </si>
  <si>
    <t>Ontario Drug Benefit Formulary/Comparative Drug Index - EXCEPTIONAL ACCESS PROGRAM</t>
  </si>
  <si>
    <t>DBP</t>
  </si>
  <si>
    <t>Regie de lássurance maladie du Quebec</t>
  </si>
  <si>
    <t>UNIT PRICE</t>
  </si>
  <si>
    <t>CHILE</t>
  </si>
  <si>
    <t>CLP</t>
  </si>
  <si>
    <t>Precio unitario</t>
  </si>
  <si>
    <t>Portal de compras públicas (Chilecompra)</t>
  </si>
  <si>
    <t>ECUADOR</t>
  </si>
  <si>
    <t>Consejo Nacional de Fijación y revisión de Precios de Medicamentos de Uso Humano</t>
  </si>
  <si>
    <t>ECU</t>
  </si>
  <si>
    <t>Precio techo</t>
  </si>
  <si>
    <t>Sistema Oficial de Contratación Pública</t>
  </si>
  <si>
    <t>Precio ref. unitario</t>
  </si>
  <si>
    <t>EE.UU.</t>
  </si>
  <si>
    <t>Center for Medicare and Medicaid Services - CMS</t>
  </si>
  <si>
    <t>USD</t>
  </si>
  <si>
    <t>Payment Limit</t>
  </si>
  <si>
    <t>Federal Suply Schedule (FSS) - Department of Veterans Affairs (DVA)</t>
  </si>
  <si>
    <t>FSS_PRICE</t>
  </si>
  <si>
    <t>MEDICAID</t>
  </si>
  <si>
    <t>NADAC Per Unit</t>
  </si>
  <si>
    <t>ESPAÑA</t>
  </si>
  <si>
    <t>Ministerio de Sanidad, Servicios Sociales e Igualdad</t>
  </si>
  <si>
    <t>PVPIVA</t>
  </si>
  <si>
    <t>PVL</t>
  </si>
  <si>
    <t>Petrone Group</t>
  </si>
  <si>
    <t>Public Price</t>
  </si>
  <si>
    <t>FRANCIA</t>
  </si>
  <si>
    <t>L'assurance maladie</t>
  </si>
  <si>
    <t>Prix Fabricant HT €</t>
  </si>
  <si>
    <t>Ministère des Affaires sociales et de la Santé</t>
  </si>
  <si>
    <t xml:space="preserve">Prix Fabricant Hors Taxes </t>
  </si>
  <si>
    <t>Ministère des Affaires sociales, de la Santé et des Droits des femmes</t>
  </si>
  <si>
    <t>Prix</t>
  </si>
  <si>
    <t>MÉXICO</t>
  </si>
  <si>
    <t>Instituto mexicano del Seguro Social</t>
  </si>
  <si>
    <t>MXN</t>
  </si>
  <si>
    <t>Promedio</t>
  </si>
  <si>
    <t>NORUEGA</t>
  </si>
  <si>
    <t>Norwegian Medicines Agency (NOMA)</t>
  </si>
  <si>
    <t>NOK</t>
  </si>
  <si>
    <t>PRP</t>
  </si>
  <si>
    <t>PPP</t>
  </si>
  <si>
    <t>Reimbursed price</t>
  </si>
  <si>
    <t>PANAMÁ</t>
  </si>
  <si>
    <t>Plataforma de compras públicas. (panamacompra)</t>
  </si>
  <si>
    <t>Precio en la licitación</t>
  </si>
  <si>
    <t>PERÚ</t>
  </si>
  <si>
    <t>Observatorio de Precios - DIGEMID</t>
  </si>
  <si>
    <t>PEN</t>
  </si>
  <si>
    <t>Precio Unit</t>
  </si>
  <si>
    <t>Sistema Electrónico de Contratación del estado - SEACE</t>
  </si>
  <si>
    <t>PORTUGAL</t>
  </si>
  <si>
    <t>Autoridade Nacional do Medicamentos e Produtos de Saude (INFARMED)</t>
  </si>
  <si>
    <t xml:space="preserve">Preço (PVP) </t>
  </si>
  <si>
    <t>REINO UNIDO</t>
  </si>
  <si>
    <t>NHS Drug Tariff</t>
  </si>
  <si>
    <t>GBP</t>
  </si>
  <si>
    <t>Basic Price</t>
  </si>
  <si>
    <t>URUGUAY</t>
  </si>
  <si>
    <t>Unidad Centralizada de Adquisiciones</t>
  </si>
  <si>
    <t>URU</t>
  </si>
  <si>
    <t>Precio de la Unidad de Compra 
(sin impuestos)</t>
  </si>
  <si>
    <t>ARGENTINA</t>
  </si>
  <si>
    <t>Administracion Nacional de Medicamentos, Alimentos y Tecnologia Medica - ANMAT</t>
  </si>
  <si>
    <t>ARG</t>
  </si>
  <si>
    <t>Precio Venta</t>
  </si>
  <si>
    <t>NICE</t>
  </si>
  <si>
    <t>Último numeral</t>
  </si>
  <si>
    <t>Prix Public TTC € o Prix TTC</t>
  </si>
  <si>
    <t>Priorización fuente*</t>
  </si>
  <si>
    <t>*Existe una priorización de fuente: En primer lugar, se prefieren las fuentes oficiales (gubernamentales) a las privadas. En segundo lugar, se prefieren los puntos más cercanos al punto de regulación. Y como tercer criterio de elección se analiza si es un mercado regulado o no. La escala oscila entre 5 y 1, siendo 5 el mayor nivel de prioridad y 1 el menor. Esto se deriva de que por país existen hasta 5 fuentes. Este número se utiliza en el cálculo del PRI pues funciona como un "puntaje" de cada fuente.</t>
  </si>
  <si>
    <t>Fuentes internacionales de precios de medicamentos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</si>
</sst>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>
      <alignment horizontal="center" vertical="center"/>
    </xf>
    <xf numFmtId="0" fontId="1" fillId="0" borderId="0"/>
    <xf numFmtId="0" fontId="8" fillId="0" borderId="3"/>
  </cellStyleXfs>
  <cellXfs count="15">
    <xf numFmtId="0" fontId="0" fillId="0" borderId="0" xfId="0"/>
    <xf numFmtId="0" fontId="2" fillId="3" borderId="0" xfId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left"/>
    </xf>
    <xf numFmtId="0" fontId="1" fillId="0" borderId="0" xfId="1"/>
    <xf numFmtId="0" fontId="9" fillId="0" borderId="0" xfId="0" applyFont="1" applyFill="1" applyBorder="1"/>
    <xf numFmtId="0" fontId="0" fillId="3" borderId="0" xfId="0" applyFill="1"/>
    <xf numFmtId="0" fontId="6" fillId="0" borderId="0" xfId="0" applyFont="1" applyFill="1" applyBorder="1" applyAlignment="1">
      <alignment horizontal="left" vertical="top" wrapText="1"/>
    </xf>
    <xf numFmtId="164" fontId="7" fillId="0" borderId="3" xfId="0" applyNumberFormat="1" applyFont="1" applyBorder="1" applyAlignment="1">
      <alignment horizontal="left"/>
    </xf>
  </cellXfs>
  <cellStyles count="5">
    <cellStyle name="CenterAlignment" xfId="2" xr:uid="{00000000-0005-0000-0000-000000000000}"/>
    <cellStyle name="Default" xfId="3" xr:uid="{00000000-0005-0000-0000-000001000000}"/>
    <cellStyle name="Header" xfId="4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102393</xdr:rowOff>
    </xdr:to>
    <xdr:sp macro="" textlink="">
      <xdr:nvSpPr>
        <xdr:cNvPr id="1025" name="AutoShape 1" descr="Resultado de imagen para logo minsalud colombia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52673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357187</xdr:colOff>
      <xdr:row>3</xdr:row>
      <xdr:rowOff>35718</xdr:rowOff>
    </xdr:from>
    <xdr:to>
      <xdr:col>7</xdr:col>
      <xdr:colOff>904874</xdr:colOff>
      <xdr:row>6</xdr:row>
      <xdr:rowOff>72180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6937" y="607218"/>
          <a:ext cx="3155156" cy="643681"/>
        </a:xfrm>
        <a:prstGeom prst="rect">
          <a:avLst/>
        </a:prstGeom>
      </xdr:spPr>
    </xdr:pic>
    <xdr:clientData/>
  </xdr:twoCellAnchor>
  <xdr:twoCellAnchor editAs="oneCell">
    <xdr:from>
      <xdr:col>0</xdr:col>
      <xdr:colOff>23284</xdr:colOff>
      <xdr:row>3</xdr:row>
      <xdr:rowOff>21058</xdr:rowOff>
    </xdr:from>
    <xdr:to>
      <xdr:col>2</xdr:col>
      <xdr:colOff>1583531</xdr:colOff>
      <xdr:row>6</xdr:row>
      <xdr:rowOff>54187</xdr:rowOff>
    </xdr:to>
    <xdr:pic>
      <xdr:nvPicPr>
        <xdr:cNvPr id="6" name="Imagen 5" descr="Archivo:Minsalud Colombia.sv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4" y="592558"/>
          <a:ext cx="2798497" cy="640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1604962</xdr:colOff>
      <xdr:row>3</xdr:row>
      <xdr:rowOff>15530</xdr:rowOff>
    </xdr:from>
    <xdr:to>
      <xdr:col>4</xdr:col>
      <xdr:colOff>309561</xdr:colOff>
      <xdr:row>6</xdr:row>
      <xdr:rowOff>58439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16"/>
        <a:stretch/>
      </xdr:blipFill>
      <xdr:spPr>
        <a:xfrm>
          <a:off x="2843212" y="587030"/>
          <a:ext cx="3086099" cy="650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imdi.de/static/de/amg/festbetraege-zuzahlung/festbetraege/index.htm" TargetMode="External"/><Relationship Id="rId1" Type="http://schemas.openxmlformats.org/officeDocument/2006/relationships/hyperlink" Target="http://www.dimdi.de/static/de/amg/festbetraege-zuzahlung/festbetraege/index.ht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57"/>
  <sheetViews>
    <sheetView showGridLines="0" tabSelected="1" zoomScale="80" zoomScaleNormal="80" workbookViewId="0">
      <selection activeCell="A12" sqref="A12"/>
    </sheetView>
  </sheetViews>
  <sheetFormatPr baseColWidth="10" defaultColWidth="11.44140625" defaultRowHeight="14.4" x14ac:dyDescent="0.3"/>
  <cols>
    <col min="1" max="1" width="4.44140625" bestFit="1" customWidth="1"/>
    <col min="2" max="2" width="14.109375" customWidth="1"/>
    <col min="3" max="3" width="43.5546875" customWidth="1"/>
    <col min="4" max="4" width="22.109375" customWidth="1"/>
    <col min="6" max="6" width="19.109375" customWidth="1"/>
    <col min="7" max="7" width="8.5546875" customWidth="1"/>
    <col min="8" max="8" width="14.109375" customWidth="1"/>
  </cols>
  <sheetData>
    <row r="3" spans="1:8" x14ac:dyDescent="0.3">
      <c r="A3" s="9"/>
      <c r="B3" s="9"/>
      <c r="C3" s="10"/>
      <c r="D3" s="10"/>
      <c r="E3" s="10"/>
      <c r="F3" s="10"/>
    </row>
    <row r="4" spans="1:8" ht="15.6" x14ac:dyDescent="0.3">
      <c r="A4" s="11"/>
      <c r="B4" s="11"/>
      <c r="C4" s="11"/>
      <c r="D4" s="11"/>
      <c r="E4" s="11"/>
      <c r="F4" s="10"/>
    </row>
    <row r="5" spans="1:8" ht="15.6" x14ac:dyDescent="0.3">
      <c r="A5" s="11"/>
      <c r="B5" s="12"/>
      <c r="C5" s="12"/>
      <c r="D5" s="12"/>
      <c r="E5" s="12"/>
      <c r="F5" s="10"/>
    </row>
    <row r="6" spans="1:8" ht="15.6" x14ac:dyDescent="0.3">
      <c r="A6" s="11"/>
      <c r="B6" s="11"/>
      <c r="C6" s="11"/>
      <c r="D6" s="11"/>
      <c r="E6" s="11"/>
      <c r="F6" s="10"/>
    </row>
    <row r="9" spans="1:8" ht="23.4" x14ac:dyDescent="0.4">
      <c r="A9" s="1" t="s">
        <v>108</v>
      </c>
    </row>
    <row r="11" spans="1:8" x14ac:dyDescent="0.3">
      <c r="A11" s="14">
        <v>44469</v>
      </c>
      <c r="B11" s="14"/>
    </row>
    <row r="12" spans="1:8" ht="27.6" x14ac:dyDescent="0.3">
      <c r="A12" s="2"/>
      <c r="B12" s="2" t="s">
        <v>0</v>
      </c>
      <c r="C12" s="2" t="s">
        <v>1</v>
      </c>
      <c r="D12" s="2" t="s">
        <v>2</v>
      </c>
      <c r="E12" s="2" t="s">
        <v>3</v>
      </c>
      <c r="F12" s="2" t="s">
        <v>4</v>
      </c>
      <c r="G12" s="3" t="s">
        <v>5</v>
      </c>
      <c r="H12" s="8" t="s">
        <v>106</v>
      </c>
    </row>
    <row r="13" spans="1:8" ht="26.4" x14ac:dyDescent="0.3">
      <c r="A13" s="4">
        <v>1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5" t="str">
        <f>HYPERLINK("http://www.dimdi.de/static/de/amg/festbetraege-zuzahlung/festbetraege/index.htm","Link")</f>
        <v>Link</v>
      </c>
      <c r="H13" s="5">
        <v>4</v>
      </c>
    </row>
    <row r="14" spans="1:8" ht="26.4" x14ac:dyDescent="0.3">
      <c r="A14" s="6">
        <v>2</v>
      </c>
      <c r="B14" s="7" t="s">
        <v>6</v>
      </c>
      <c r="C14" s="7" t="s">
        <v>7</v>
      </c>
      <c r="D14" s="7" t="s">
        <v>11</v>
      </c>
      <c r="E14" s="7" t="s">
        <v>9</v>
      </c>
      <c r="F14" s="7" t="s">
        <v>12</v>
      </c>
      <c r="G14" s="7" t="str">
        <f>HYPERLINK("http://www.dimdi.de/static/de/amg/festbetraege-zuzahlung/festbetraege/index.htm","Link")</f>
        <v>Link</v>
      </c>
      <c r="H14" s="7">
        <v>5</v>
      </c>
    </row>
    <row r="15" spans="1:8" x14ac:dyDescent="0.3">
      <c r="A15" s="4">
        <v>3</v>
      </c>
      <c r="B15" s="5" t="s">
        <v>13</v>
      </c>
      <c r="C15" s="5" t="s">
        <v>14</v>
      </c>
      <c r="D15" s="5" t="s">
        <v>15</v>
      </c>
      <c r="E15" s="5" t="s">
        <v>16</v>
      </c>
      <c r="F15" s="5" t="s">
        <v>17</v>
      </c>
      <c r="G15" s="5" t="str">
        <f>HYPERLINK("https://www.blood.gov.au/national-product-list","Link")</f>
        <v>Link</v>
      </c>
      <c r="H15" s="5">
        <v>3</v>
      </c>
    </row>
    <row r="16" spans="1:8" x14ac:dyDescent="0.3">
      <c r="A16" s="6">
        <v>4</v>
      </c>
      <c r="B16" s="7" t="s">
        <v>13</v>
      </c>
      <c r="C16" s="7" t="s">
        <v>18</v>
      </c>
      <c r="D16" s="7" t="s">
        <v>19</v>
      </c>
      <c r="E16" s="7" t="s">
        <v>16</v>
      </c>
      <c r="F16" s="7" t="s">
        <v>20</v>
      </c>
      <c r="G16" s="7" t="str">
        <f>HYPERLINK("http://www.pbs.gov.au/info/industry/pricing/ex-manufacturer-price","Link")</f>
        <v>Link</v>
      </c>
      <c r="H16" s="7">
        <v>4</v>
      </c>
    </row>
    <row r="17" spans="1:8" x14ac:dyDescent="0.3">
      <c r="A17" s="4">
        <v>5</v>
      </c>
      <c r="B17" s="5" t="s">
        <v>13</v>
      </c>
      <c r="C17" s="5" t="s">
        <v>18</v>
      </c>
      <c r="D17" s="5" t="s">
        <v>21</v>
      </c>
      <c r="E17" s="5" t="s">
        <v>16</v>
      </c>
      <c r="F17" s="5" t="s">
        <v>22</v>
      </c>
      <c r="G17" s="5" t="str">
        <f>HYPERLINK("http://www.pbs.gov.au/info/industry/pricing/ex-manufacturer-price","Link")</f>
        <v>Link</v>
      </c>
      <c r="H17" s="5">
        <v>5</v>
      </c>
    </row>
    <row r="18" spans="1:8" ht="23.25" customHeight="1" x14ac:dyDescent="0.3">
      <c r="A18" s="6">
        <v>6</v>
      </c>
      <c r="B18" s="7" t="s">
        <v>23</v>
      </c>
      <c r="C18" s="7" t="s">
        <v>24</v>
      </c>
      <c r="D18" s="7" t="s">
        <v>15</v>
      </c>
      <c r="E18" s="7" t="s">
        <v>25</v>
      </c>
      <c r="F18" s="7" t="s">
        <v>26</v>
      </c>
      <c r="G18" s="7" t="str">
        <f>HYPERLINK("http://bps.saude.gov.br/login.jsf","Link")</f>
        <v>Link</v>
      </c>
      <c r="H18" s="7">
        <v>5</v>
      </c>
    </row>
    <row r="19" spans="1:8" x14ac:dyDescent="0.3">
      <c r="A19" s="4">
        <v>7</v>
      </c>
      <c r="B19" s="5" t="s">
        <v>23</v>
      </c>
      <c r="C19" s="5" t="s">
        <v>27</v>
      </c>
      <c r="D19" s="5" t="s">
        <v>8</v>
      </c>
      <c r="E19" s="5" t="s">
        <v>25</v>
      </c>
      <c r="F19" s="5" t="s">
        <v>28</v>
      </c>
      <c r="G19" s="5" t="str">
        <f>HYPERLINK("http://portal.anvisa.gov.br/servicos/notivisa/frmlogin.asp ","Link")</f>
        <v>Link</v>
      </c>
      <c r="H19" s="5">
        <v>2</v>
      </c>
    </row>
    <row r="20" spans="1:8" x14ac:dyDescent="0.3">
      <c r="A20" s="6">
        <v>8</v>
      </c>
      <c r="B20" s="7" t="s">
        <v>23</v>
      </c>
      <c r="C20" s="7" t="s">
        <v>27</v>
      </c>
      <c r="D20" s="7" t="s">
        <v>19</v>
      </c>
      <c r="E20" s="7" t="s">
        <v>25</v>
      </c>
      <c r="F20" s="7" t="s">
        <v>29</v>
      </c>
      <c r="G20" s="7" t="str">
        <f>HYPERLINK("http://portal.anvisa.gov.br/servicos/notivisa/frmlogin.asp ","Link")</f>
        <v>Link</v>
      </c>
      <c r="H20" s="7">
        <v>3</v>
      </c>
    </row>
    <row r="21" spans="1:8" x14ac:dyDescent="0.3">
      <c r="A21" s="4">
        <v>9</v>
      </c>
      <c r="B21" s="5" t="s">
        <v>23</v>
      </c>
      <c r="C21" s="5" t="s">
        <v>27</v>
      </c>
      <c r="D21" s="5" t="s">
        <v>15</v>
      </c>
      <c r="E21" s="5" t="s">
        <v>25</v>
      </c>
      <c r="F21" s="5" t="s">
        <v>30</v>
      </c>
      <c r="G21" s="5" t="str">
        <f>HYPERLINK("http://portal.anvisa.gov.br/servicos/notivisa/frmlogin.asp ","Link")</f>
        <v>Link</v>
      </c>
      <c r="H21" s="5">
        <v>4</v>
      </c>
    </row>
    <row r="22" spans="1:8" ht="26.4" x14ac:dyDescent="0.3">
      <c r="A22" s="6">
        <v>10</v>
      </c>
      <c r="B22" s="7" t="s">
        <v>31</v>
      </c>
      <c r="C22" s="7" t="s">
        <v>32</v>
      </c>
      <c r="D22" s="7" t="s">
        <v>11</v>
      </c>
      <c r="E22" s="7" t="s">
        <v>33</v>
      </c>
      <c r="F22" s="7" t="s">
        <v>34</v>
      </c>
      <c r="G22" s="7" t="str">
        <f>HYPERLINK("https://www.formulary.health.gov.on.ca/formulary/","Link")</f>
        <v>Link</v>
      </c>
      <c r="H22" s="7">
        <v>4</v>
      </c>
    </row>
    <row r="23" spans="1:8" ht="39.6" x14ac:dyDescent="0.3">
      <c r="A23" s="4">
        <v>11</v>
      </c>
      <c r="B23" s="5" t="s">
        <v>31</v>
      </c>
      <c r="C23" s="5" t="s">
        <v>35</v>
      </c>
      <c r="D23" s="5" t="s">
        <v>19</v>
      </c>
      <c r="E23" s="5" t="s">
        <v>33</v>
      </c>
      <c r="F23" s="5" t="s">
        <v>36</v>
      </c>
      <c r="G23" s="5" t="str">
        <f>HYPERLINK("http://www.health.gov.on.ca/en/pro/programs/drugs/odbf/odbf_except_access.aspx","Link")</f>
        <v>Link</v>
      </c>
      <c r="H23" s="5">
        <v>3</v>
      </c>
    </row>
    <row r="24" spans="1:8" x14ac:dyDescent="0.3">
      <c r="A24" s="6">
        <v>12</v>
      </c>
      <c r="B24" s="7" t="s">
        <v>31</v>
      </c>
      <c r="C24" s="7" t="s">
        <v>37</v>
      </c>
      <c r="D24" s="7" t="s">
        <v>11</v>
      </c>
      <c r="E24" s="7" t="s">
        <v>33</v>
      </c>
      <c r="F24" s="7" t="s">
        <v>38</v>
      </c>
      <c r="G24" s="7" t="str">
        <f>HYPERLINK("http://www.ramq.gouv.qc.ca/en/publications/citizens/Pages/pamphlets.aspx","Link")</f>
        <v>Link</v>
      </c>
      <c r="H24" s="7">
        <v>5</v>
      </c>
    </row>
    <row r="25" spans="1:8" x14ac:dyDescent="0.3">
      <c r="A25" s="6">
        <v>13</v>
      </c>
      <c r="B25" s="7" t="s">
        <v>39</v>
      </c>
      <c r="C25" s="7" t="s">
        <v>42</v>
      </c>
      <c r="D25" s="7" t="s">
        <v>15</v>
      </c>
      <c r="E25" s="7" t="s">
        <v>40</v>
      </c>
      <c r="F25" s="7" t="s">
        <v>41</v>
      </c>
      <c r="G25" s="7" t="str">
        <f>HYPERLINK("https://www.mercadopublico.cl/Portal/Modules/Site/Busquedas/BuscadorAvanzado.aspx?qs=1","Link")</f>
        <v>Link</v>
      </c>
      <c r="H25" s="7">
        <v>5</v>
      </c>
    </row>
    <row r="26" spans="1:8" ht="26.4" x14ac:dyDescent="0.3">
      <c r="A26" s="4">
        <v>14</v>
      </c>
      <c r="B26" s="5" t="s">
        <v>43</v>
      </c>
      <c r="C26" s="5" t="s">
        <v>44</v>
      </c>
      <c r="D26" s="5" t="s">
        <v>8</v>
      </c>
      <c r="E26" s="5" t="s">
        <v>45</v>
      </c>
      <c r="F26" s="5" t="s">
        <v>46</v>
      </c>
      <c r="G26" s="5" t="str">
        <f>HYPERLINK("http://www.salud.gob.ec/consejo-nacional-de-fijacion-y-revision-de-precios-de-medicamentos/","Link")</f>
        <v>Link</v>
      </c>
      <c r="H26" s="5">
        <v>4</v>
      </c>
    </row>
    <row r="27" spans="1:8" x14ac:dyDescent="0.3">
      <c r="A27" s="6">
        <v>15</v>
      </c>
      <c r="B27" s="7" t="s">
        <v>43</v>
      </c>
      <c r="C27" s="7" t="s">
        <v>47</v>
      </c>
      <c r="D27" s="7" t="s">
        <v>15</v>
      </c>
      <c r="E27" s="7" t="s">
        <v>45</v>
      </c>
      <c r="F27" s="7" t="s">
        <v>48</v>
      </c>
      <c r="G27" s="7" t="str">
        <f>HYPERLINK("https://www.compraspublicas.gob.ec/ProcesoContratacion/compras/PC/buscarProceso.cpe?sg=1","Link")</f>
        <v>Link</v>
      </c>
      <c r="H27" s="7">
        <v>5</v>
      </c>
    </row>
    <row r="28" spans="1:8" ht="26.4" x14ac:dyDescent="0.3">
      <c r="A28" s="4">
        <v>16</v>
      </c>
      <c r="B28" s="5" t="s">
        <v>49</v>
      </c>
      <c r="C28" s="5" t="s">
        <v>50</v>
      </c>
      <c r="D28" s="5" t="s">
        <v>15</v>
      </c>
      <c r="E28" s="5" t="s">
        <v>51</v>
      </c>
      <c r="F28" s="5" t="s">
        <v>52</v>
      </c>
      <c r="G28" s="5" t="str">
        <f>HYPERLINK("https://www.cms.gov/Medicare/Medicare-Fee-for-Service-Part-B-Drugs/McrPartBDrugAvgSalesPrice/2017ASPFiles.html ","Link")</f>
        <v>Link</v>
      </c>
      <c r="H28" s="5">
        <v>5</v>
      </c>
    </row>
    <row r="29" spans="1:8" ht="26.4" x14ac:dyDescent="0.3">
      <c r="A29" s="6">
        <v>17</v>
      </c>
      <c r="B29" s="7" t="s">
        <v>49</v>
      </c>
      <c r="C29" s="7" t="s">
        <v>53</v>
      </c>
      <c r="D29" s="7" t="s">
        <v>15</v>
      </c>
      <c r="E29" s="7" t="s">
        <v>51</v>
      </c>
      <c r="F29" s="7" t="s">
        <v>54</v>
      </c>
      <c r="G29" s="7" t="str">
        <f>HYPERLINK("https://www.va.gov/oal/business/fss/pharmPrices.asp","Link")</f>
        <v>Link</v>
      </c>
      <c r="H29" s="7">
        <v>3</v>
      </c>
    </row>
    <row r="30" spans="1:8" x14ac:dyDescent="0.3">
      <c r="A30" s="4">
        <v>18</v>
      </c>
      <c r="B30" s="5" t="s">
        <v>49</v>
      </c>
      <c r="C30" s="5" t="s">
        <v>55</v>
      </c>
      <c r="D30" s="5" t="s">
        <v>15</v>
      </c>
      <c r="E30" s="5" t="s">
        <v>51</v>
      </c>
      <c r="F30" s="5" t="s">
        <v>56</v>
      </c>
      <c r="G30" s="5" t="str">
        <f>HYPERLINK("https://www.medicaid.gov/medicaid/prescription-drugs/retail-price-survey/index.html","Link")</f>
        <v>Link</v>
      </c>
      <c r="H30" s="5">
        <v>4</v>
      </c>
    </row>
    <row r="31" spans="1:8" ht="26.4" x14ac:dyDescent="0.3">
      <c r="A31" s="6">
        <v>19</v>
      </c>
      <c r="B31" s="7" t="s">
        <v>57</v>
      </c>
      <c r="C31" s="7" t="s">
        <v>58</v>
      </c>
      <c r="D31" s="7" t="s">
        <v>8</v>
      </c>
      <c r="E31" s="7" t="s">
        <v>9</v>
      </c>
      <c r="F31" s="7" t="s">
        <v>59</v>
      </c>
      <c r="G31" s="7" t="str">
        <f>HYPERLINK("http://www.msssi.gob.es/profesionales/farmacia/AgruHomoPMdic11.htm","Link")</f>
        <v>Link</v>
      </c>
      <c r="H31" s="7">
        <v>4</v>
      </c>
    </row>
    <row r="32" spans="1:8" ht="26.4" x14ac:dyDescent="0.3">
      <c r="A32" s="4">
        <v>20</v>
      </c>
      <c r="B32" s="5" t="s">
        <v>57</v>
      </c>
      <c r="C32" s="5" t="s">
        <v>58</v>
      </c>
      <c r="D32" s="5" t="s">
        <v>19</v>
      </c>
      <c r="E32" s="5" t="s">
        <v>9</v>
      </c>
      <c r="F32" s="5" t="s">
        <v>60</v>
      </c>
      <c r="G32" s="5" t="str">
        <f>HYPERLINK("http://www.msssi.gob.es/profesionales/farmacia/AgruHomoPMdic11.htm","Link")</f>
        <v>Link</v>
      </c>
      <c r="H32" s="5">
        <v>5</v>
      </c>
    </row>
    <row r="33" spans="1:8" x14ac:dyDescent="0.3">
      <c r="A33" s="6">
        <v>21</v>
      </c>
      <c r="B33" s="7" t="s">
        <v>57</v>
      </c>
      <c r="C33" s="7" t="s">
        <v>61</v>
      </c>
      <c r="D33" s="7" t="s">
        <v>8</v>
      </c>
      <c r="E33" s="7" t="s">
        <v>9</v>
      </c>
      <c r="F33" s="7" t="s">
        <v>62</v>
      </c>
      <c r="G33" s="7" t="str">
        <f>HYPERLINK("http://pharmadb.petrone.it/fepet/?service=list_download","Link")</f>
        <v>Link</v>
      </c>
      <c r="H33" s="7">
        <v>3</v>
      </c>
    </row>
    <row r="34" spans="1:8" ht="26.4" x14ac:dyDescent="0.3">
      <c r="A34" s="4">
        <v>22</v>
      </c>
      <c r="B34" s="5" t="s">
        <v>63</v>
      </c>
      <c r="C34" s="5" t="s">
        <v>64</v>
      </c>
      <c r="D34" s="5" t="s">
        <v>8</v>
      </c>
      <c r="E34" s="5" t="s">
        <v>9</v>
      </c>
      <c r="F34" s="5" t="s">
        <v>105</v>
      </c>
      <c r="G34" s="5" t="str">
        <f>HYPERLINK("http://www.codage.ext.cnamts.fr/codif/bdm_it/index.php?p_site","Link")</f>
        <v>Link</v>
      </c>
      <c r="H34" s="5">
        <v>2</v>
      </c>
    </row>
    <row r="35" spans="1:8" x14ac:dyDescent="0.3">
      <c r="A35" s="6">
        <v>23</v>
      </c>
      <c r="B35" s="7" t="s">
        <v>63</v>
      </c>
      <c r="C35" s="7" t="s">
        <v>64</v>
      </c>
      <c r="D35" s="7" t="s">
        <v>19</v>
      </c>
      <c r="E35" s="7" t="s">
        <v>9</v>
      </c>
      <c r="F35" s="7" t="s">
        <v>65</v>
      </c>
      <c r="G35" s="7" t="str">
        <f>HYPERLINK("http://www.codage.ext.cnamts.fr/codif/bdm_it/index.php?p_site","Link")</f>
        <v>Link</v>
      </c>
      <c r="H35" s="7">
        <v>4</v>
      </c>
    </row>
    <row r="36" spans="1:8" ht="26.4" x14ac:dyDescent="0.3">
      <c r="A36" s="4">
        <v>24</v>
      </c>
      <c r="B36" s="5" t="s">
        <v>63</v>
      </c>
      <c r="C36" s="5" t="s">
        <v>66</v>
      </c>
      <c r="D36" s="5" t="s">
        <v>19</v>
      </c>
      <c r="E36" s="5" t="s">
        <v>9</v>
      </c>
      <c r="F36" s="5" t="s">
        <v>67</v>
      </c>
      <c r="G36" s="5" t="str">
        <f>HYPERLINK("http://medicprix.sante.gouv.fr/medicprix/welcome.do","Link")</f>
        <v>Link</v>
      </c>
      <c r="H36" s="5">
        <v>5</v>
      </c>
    </row>
    <row r="37" spans="1:8" ht="26.4" x14ac:dyDescent="0.3">
      <c r="A37" s="6">
        <v>25</v>
      </c>
      <c r="B37" s="7" t="s">
        <v>63</v>
      </c>
      <c r="C37" s="7" t="s">
        <v>68</v>
      </c>
      <c r="D37" s="7" t="s">
        <v>8</v>
      </c>
      <c r="E37" s="7" t="s">
        <v>9</v>
      </c>
      <c r="F37" s="7" t="s">
        <v>69</v>
      </c>
      <c r="G37" s="7" t="str">
        <f>HYPERLINK("http://base-donnees-publique.medicaments.gouv.fr/","Link")</f>
        <v>Link</v>
      </c>
      <c r="H37" s="7">
        <v>3</v>
      </c>
    </row>
    <row r="38" spans="1:8" x14ac:dyDescent="0.3">
      <c r="A38" s="4">
        <v>26</v>
      </c>
      <c r="B38" s="5" t="s">
        <v>70</v>
      </c>
      <c r="C38" s="5" t="s">
        <v>71</v>
      </c>
      <c r="D38" s="5" t="s">
        <v>15</v>
      </c>
      <c r="E38" s="5" t="s">
        <v>72</v>
      </c>
      <c r="F38" s="5" t="s">
        <v>73</v>
      </c>
      <c r="G38" s="5" t="str">
        <f>HYPERLINK("http://compras.imss.gob.mx/?P=search_alt","Link")</f>
        <v>Link</v>
      </c>
      <c r="H38" s="5">
        <v>5</v>
      </c>
    </row>
    <row r="39" spans="1:8" x14ac:dyDescent="0.3">
      <c r="A39" s="6">
        <v>27</v>
      </c>
      <c r="B39" s="7" t="s">
        <v>74</v>
      </c>
      <c r="C39" s="7" t="s">
        <v>75</v>
      </c>
      <c r="D39" s="7" t="s">
        <v>8</v>
      </c>
      <c r="E39" s="7" t="s">
        <v>76</v>
      </c>
      <c r="F39" s="7" t="s">
        <v>77</v>
      </c>
      <c r="G39" s="7" t="str">
        <f>HYPERLINK("https://legemiddelverket.no/English ","Link")</f>
        <v>Link</v>
      </c>
      <c r="H39" s="7">
        <v>3</v>
      </c>
    </row>
    <row r="40" spans="1:8" ht="26.25" customHeight="1" x14ac:dyDescent="0.3">
      <c r="A40" s="4">
        <v>28</v>
      </c>
      <c r="B40" s="5" t="s">
        <v>74</v>
      </c>
      <c r="C40" s="5" t="s">
        <v>75</v>
      </c>
      <c r="D40" s="5" t="s">
        <v>21</v>
      </c>
      <c r="E40" s="5" t="s">
        <v>76</v>
      </c>
      <c r="F40" s="5" t="s">
        <v>78</v>
      </c>
      <c r="G40" s="5" t="str">
        <f>HYPERLINK("https://legemiddelverket.no/English ","Link")</f>
        <v>Link</v>
      </c>
      <c r="H40" s="5">
        <v>5</v>
      </c>
    </row>
    <row r="41" spans="1:8" x14ac:dyDescent="0.3">
      <c r="A41" s="6">
        <v>29</v>
      </c>
      <c r="B41" s="7" t="s">
        <v>74</v>
      </c>
      <c r="C41" s="7" t="s">
        <v>75</v>
      </c>
      <c r="D41" s="7" t="s">
        <v>11</v>
      </c>
      <c r="E41" s="7" t="s">
        <v>76</v>
      </c>
      <c r="F41" s="7" t="s">
        <v>79</v>
      </c>
      <c r="G41" s="7" t="str">
        <f>HYPERLINK("https://legemiddelverket.no/English ","Link")</f>
        <v>Link</v>
      </c>
      <c r="H41" s="7">
        <v>4</v>
      </c>
    </row>
    <row r="42" spans="1:8" ht="26.4" x14ac:dyDescent="0.3">
      <c r="A42" s="4">
        <v>30</v>
      </c>
      <c r="B42" s="5" t="s">
        <v>80</v>
      </c>
      <c r="C42" s="5" t="s">
        <v>81</v>
      </c>
      <c r="D42" s="5" t="s">
        <v>15</v>
      </c>
      <c r="E42" s="5" t="s">
        <v>51</v>
      </c>
      <c r="F42" s="5" t="s">
        <v>82</v>
      </c>
      <c r="G42" s="5" t="str">
        <f>HYPERLINK("http://www.panamacompra.gob.pa/Inicio/#!/busquedaAvanzada","Link")</f>
        <v>Link</v>
      </c>
      <c r="H42" s="5">
        <v>5</v>
      </c>
    </row>
    <row r="43" spans="1:8" x14ac:dyDescent="0.3">
      <c r="A43" s="6">
        <v>31</v>
      </c>
      <c r="B43" s="7" t="s">
        <v>83</v>
      </c>
      <c r="C43" s="7" t="s">
        <v>84</v>
      </c>
      <c r="D43" s="7" t="s">
        <v>8</v>
      </c>
      <c r="E43" s="7" t="s">
        <v>85</v>
      </c>
      <c r="F43" s="7" t="s">
        <v>86</v>
      </c>
      <c r="G43" s="7" t="str">
        <f>HYPERLINK("http://observatorio.digemid.minsa.gob.pe/","Link")</f>
        <v>Link</v>
      </c>
      <c r="H43" s="7">
        <v>4</v>
      </c>
    </row>
    <row r="44" spans="1:8" ht="26.4" x14ac:dyDescent="0.3">
      <c r="A44" s="4">
        <v>32</v>
      </c>
      <c r="B44" s="5" t="s">
        <v>83</v>
      </c>
      <c r="C44" s="5" t="s">
        <v>87</v>
      </c>
      <c r="D44" s="5" t="s">
        <v>15</v>
      </c>
      <c r="E44" s="5" t="s">
        <v>85</v>
      </c>
      <c r="F44" s="5" t="s">
        <v>82</v>
      </c>
      <c r="G44" s="5" t="str">
        <f>HYPERLINK("http://prodapp2.seace.gob.pe/seacebus-uiwd-pub/buscadorPublico/buscadorPublico.xhtml#","Link")</f>
        <v>Link</v>
      </c>
      <c r="H44" s="5">
        <v>5</v>
      </c>
    </row>
    <row r="45" spans="1:8" ht="26.4" x14ac:dyDescent="0.3">
      <c r="A45" s="6">
        <v>33</v>
      </c>
      <c r="B45" s="7" t="s">
        <v>88</v>
      </c>
      <c r="C45" s="7" t="s">
        <v>89</v>
      </c>
      <c r="D45" s="7" t="s">
        <v>8</v>
      </c>
      <c r="E45" s="7" t="s">
        <v>9</v>
      </c>
      <c r="F45" s="7" t="s">
        <v>90</v>
      </c>
      <c r="G45" s="7" t="str">
        <f>HYPERLINK("http://app7.infarmed.pt/infomed/inicio.php","Link")</f>
        <v>Link</v>
      </c>
      <c r="H45" s="7">
        <v>5</v>
      </c>
    </row>
    <row r="46" spans="1:8" ht="52.5" customHeight="1" x14ac:dyDescent="0.3">
      <c r="A46" s="4">
        <v>34</v>
      </c>
      <c r="B46" s="5" t="s">
        <v>95</v>
      </c>
      <c r="C46" s="5" t="s">
        <v>96</v>
      </c>
      <c r="D46" s="5" t="s">
        <v>15</v>
      </c>
      <c r="E46" s="5" t="s">
        <v>97</v>
      </c>
      <c r="F46" s="5" t="s">
        <v>98</v>
      </c>
      <c r="G46" s="5" t="str">
        <f>HYPERLINK("http://uca.mef.gub.uy","Link")</f>
        <v>Link</v>
      </c>
      <c r="H46" s="5">
        <v>5</v>
      </c>
    </row>
    <row r="47" spans="1:8" ht="26.4" x14ac:dyDescent="0.3">
      <c r="A47" s="6">
        <v>35</v>
      </c>
      <c r="B47" s="7" t="s">
        <v>99</v>
      </c>
      <c r="C47" s="7" t="s">
        <v>100</v>
      </c>
      <c r="D47" s="7" t="s">
        <v>15</v>
      </c>
      <c r="E47" s="7" t="s">
        <v>101</v>
      </c>
      <c r="F47" s="7" t="s">
        <v>102</v>
      </c>
      <c r="G47" s="7" t="str">
        <f>HYPERLINK("https://servicios.pami.org.ar/vademecum/views/consultaPublica/listado.zul","Link")</f>
        <v>Link</v>
      </c>
      <c r="H47" s="7">
        <v>5</v>
      </c>
    </row>
    <row r="48" spans="1:8" x14ac:dyDescent="0.3">
      <c r="A48" s="4">
        <v>36</v>
      </c>
      <c r="B48" s="5" t="s">
        <v>91</v>
      </c>
      <c r="C48" s="5" t="s">
        <v>103</v>
      </c>
      <c r="D48" s="5" t="s">
        <v>15</v>
      </c>
      <c r="E48" s="5" t="s">
        <v>93</v>
      </c>
      <c r="F48" s="5" t="s">
        <v>104</v>
      </c>
      <c r="G48" s="5" t="str">
        <f>HYPERLINK("https://www.nice.org.uk/","Link")</f>
        <v>Link</v>
      </c>
      <c r="H48" s="5">
        <v>4</v>
      </c>
    </row>
    <row r="49" spans="1:8" x14ac:dyDescent="0.3">
      <c r="A49" s="6">
        <v>37</v>
      </c>
      <c r="B49" s="7" t="s">
        <v>91</v>
      </c>
      <c r="C49" s="7" t="s">
        <v>92</v>
      </c>
      <c r="D49" s="7" t="s">
        <v>11</v>
      </c>
      <c r="E49" s="7" t="s">
        <v>93</v>
      </c>
      <c r="F49" s="7" t="s">
        <v>94</v>
      </c>
      <c r="G49" s="7" t="str">
        <f>HYPERLINK("http://www.nhsbsa.nhs.uk/PrescriptionServices/4940.aspx","Link")</f>
        <v>Link</v>
      </c>
      <c r="H49" s="7">
        <v>5</v>
      </c>
    </row>
    <row r="50" spans="1:8" ht="15" customHeight="1" x14ac:dyDescent="0.3">
      <c r="A50" s="13" t="s">
        <v>107</v>
      </c>
      <c r="B50" s="13"/>
      <c r="C50" s="13"/>
      <c r="D50" s="13"/>
      <c r="E50" s="13"/>
      <c r="F50" s="13"/>
      <c r="G50" s="13"/>
      <c r="H50" s="13"/>
    </row>
    <row r="51" spans="1:8" ht="15" customHeight="1" x14ac:dyDescent="0.3">
      <c r="A51" s="13"/>
      <c r="B51" s="13"/>
      <c r="C51" s="13"/>
      <c r="D51" s="13"/>
      <c r="E51" s="13"/>
      <c r="F51" s="13"/>
      <c r="G51" s="13"/>
      <c r="H51" s="13"/>
    </row>
    <row r="52" spans="1:8" ht="15" customHeight="1" x14ac:dyDescent="0.3">
      <c r="A52" s="13"/>
      <c r="B52" s="13"/>
      <c r="C52" s="13"/>
      <c r="D52" s="13"/>
      <c r="E52" s="13"/>
      <c r="F52" s="13"/>
      <c r="G52" s="13"/>
      <c r="H52" s="13"/>
    </row>
    <row r="53" spans="1:8" ht="15" customHeight="1" x14ac:dyDescent="0.3">
      <c r="A53" s="13"/>
      <c r="B53" s="13"/>
      <c r="C53" s="13"/>
      <c r="D53" s="13"/>
      <c r="E53" s="13"/>
      <c r="F53" s="13"/>
      <c r="G53" s="13"/>
      <c r="H53" s="13"/>
    </row>
    <row r="54" spans="1:8" ht="15" customHeight="1" x14ac:dyDescent="0.3">
      <c r="A54" s="13"/>
      <c r="B54" s="13"/>
      <c r="C54" s="13"/>
      <c r="D54" s="13"/>
      <c r="E54" s="13"/>
      <c r="F54" s="13"/>
      <c r="G54" s="13"/>
      <c r="H54" s="13"/>
    </row>
    <row r="55" spans="1:8" ht="15" customHeight="1" x14ac:dyDescent="0.3">
      <c r="A55" s="13"/>
      <c r="B55" s="13"/>
      <c r="C55" s="13"/>
      <c r="D55" s="13"/>
      <c r="E55" s="13"/>
      <c r="F55" s="13"/>
      <c r="G55" s="13"/>
      <c r="H55" s="13"/>
    </row>
    <row r="56" spans="1:8" x14ac:dyDescent="0.3">
      <c r="A56" s="13"/>
      <c r="B56" s="13"/>
      <c r="C56" s="13"/>
      <c r="D56" s="13"/>
      <c r="E56" s="13"/>
      <c r="F56" s="13"/>
      <c r="G56" s="13"/>
      <c r="H56" s="13"/>
    </row>
    <row r="57" spans="1:8" x14ac:dyDescent="0.3">
      <c r="A57" s="13"/>
      <c r="B57" s="13"/>
      <c r="C57" s="13"/>
      <c r="D57" s="13"/>
      <c r="E57" s="13"/>
      <c r="F57" s="13"/>
      <c r="G57" s="13"/>
      <c r="H57" s="13"/>
    </row>
  </sheetData>
  <mergeCells count="2">
    <mergeCell ref="A50:H57"/>
    <mergeCell ref="A11:B11"/>
  </mergeCells>
  <hyperlinks>
    <hyperlink ref="G13" r:id="rId1" display="http://www.dimdi.de/static/de/amg/festbetraege-zuzahlung/festbetraege/index.htm" xr:uid="{00000000-0004-0000-0000-000000000000}"/>
    <hyperlink ref="G14" r:id="rId2" display="http://www.dimdi.de/static/de/amg/festbetraege-zuzahlung/festbetraege/index.htm" xr:uid="{00000000-0004-0000-0000-000001000000}"/>
  </hyperlinks>
  <pageMargins left="0.7" right="0.7" top="0.75" bottom="0.75" header="0.3" footer="0.3"/>
  <pageSetup orientation="portrait" horizontalDpi="4294967294" verticalDpi="4294967294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Fuentes de referenciación 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2018-06-07T16:11:48Z</dcterms:created>
  <dcterms:modified xsi:type="dcterms:W3CDTF">2021-12-31T16:20:41Z</dcterms:modified>
</cp:coreProperties>
</file>