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showInkAnnotation="0"/>
  <mc:AlternateContent xmlns:mc="http://schemas.openxmlformats.org/markup-compatibility/2006">
    <mc:Choice Requires="x15">
      <x15ac:absPath xmlns:x15ac="http://schemas.microsoft.com/office/spreadsheetml/2010/11/ac" url="https://planeacionnacional-my.sharepoint.com/personal/sisconpes_dnp_gov_co/Documents/SisCONPES 2.0/Grupo CONPES/Elaboración/3. Documentos/CONPES - Evaluación/04 Documento Aprobado/"/>
    </mc:Choice>
  </mc:AlternateContent>
  <xr:revisionPtr revIDLastSave="5" documentId="8_{48F6BFC2-8436-4419-8E53-830A5655405D}" xr6:coauthVersionLast="47" xr6:coauthVersionMax="47" xr10:uidLastSave="{3C0A9446-0822-4688-B074-92CB8790B2D7}"/>
  <bookViews>
    <workbookView xWindow="-120" yWindow="-120" windowWidth="29040" windowHeight="15840" tabRatio="728" activeTab="1" xr2:uid="{00000000-000D-0000-FFFF-FFFF00000000}"/>
  </bookViews>
  <sheets>
    <sheet name=" Plan acción seguimiento" sheetId="14" r:id="rId1"/>
    <sheet name="Indicadores de Resultado (IR)" sheetId="18" r:id="rId2"/>
    <sheet name="Desplegables" sheetId="17"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 localSheetId="1">#REF!</definedName>
    <definedName name="\A">#REF!</definedName>
    <definedName name="_9" localSheetId="1">[1]APACDO!#REF!</definedName>
    <definedName name="_9">[1]APACDO!#REF!</definedName>
    <definedName name="_arp2" localSheetId="1">#REF!</definedName>
    <definedName name="_arp2">#REF!</definedName>
    <definedName name="_xlnm._FilterDatabase" localSheetId="0" hidden="1">' Plan acción seguimiento'!$A$9:$CP$76</definedName>
    <definedName name="_xlnm._FilterDatabase" localSheetId="1" hidden="1">'Indicadores de Resultado (IR)'!$J$5:$K$5</definedName>
    <definedName name="_ivm2" localSheetId="1">#REF!</definedName>
    <definedName name="_ivm2">#REF!</definedName>
    <definedName name="_Order1" hidden="1">255</definedName>
    <definedName name="_Order2" hidden="1">255</definedName>
    <definedName name="_pib1" localSheetId="1">'[2]98-2002'!#REF!</definedName>
    <definedName name="_pib1">'[2]98-2002'!#REF!</definedName>
    <definedName name="_Table1_Out" localSheetId="1" hidden="1">[3]CARBOCOL!#REF!</definedName>
    <definedName name="_Table1_Out" hidden="1">[3]CARBOCOL!#REF!</definedName>
    <definedName name="_Table2_In2" hidden="1">[4]ANUAL1!#REF!</definedName>
    <definedName name="_Table2_Out" hidden="1">[3]CARBOCOL!#REF!</definedName>
    <definedName name="_var1">'[2]98-2002'!#REF!</definedName>
    <definedName name="A">'[5]CUA1-3'!#REF!</definedName>
    <definedName name="AA" localSheetId="1">#REF!</definedName>
    <definedName name="AA">#REF!</definedName>
    <definedName name="Agregado">[6]Listas!$E$4:$E$5</definedName>
    <definedName name="_xlnm.Print_Area" localSheetId="0">' Plan acción seguimiento'!$A$1:$BG$77</definedName>
    <definedName name="_xlnm.Print_Area" localSheetId="1">'Indicadores de Resultado (IR)'!$A$1:$W$17</definedName>
    <definedName name="arp" localSheetId="1">#REF!</definedName>
    <definedName name="arp">#REF!</definedName>
    <definedName name="BB" localSheetId="1">#REF!</definedName>
    <definedName name="BB">#REF!</definedName>
    <definedName name="CAPITAL">[6]Listas!$I$4:$I$8</definedName>
    <definedName name="castigocuadro2">'[7]CUA1-3'!$Y$1:$AD$93</definedName>
    <definedName name="Categorias">[6]Listas!$D$4:$D$9</definedName>
    <definedName name="CC" localSheetId="1">#REF!</definedName>
    <definedName name="CC">#REF!</definedName>
    <definedName name="clasificacion" localSheetId="1">#REF!</definedName>
    <definedName name="clasificacion">#REF!</definedName>
    <definedName name="consol" localSheetId="1">#REF!</definedName>
    <definedName name="consol">#REF!</definedName>
    <definedName name="CUA">#REF!</definedName>
    <definedName name="CUA18A" localSheetId="1" hidden="1">{"trimestre",#N/A,FALSE,"TRIMESTRE";"empresa",#N/A,FALSE,"xEMPRESA";"eaab",#N/A,FALSE,"EAAB";"epma",#N/A,FALSE,"EPMA";"emca",#N/A,FALSE,"EMCA"}</definedName>
    <definedName name="CUA18A" hidden="1">{"trimestre",#N/A,FALSE,"TRIMESTRE";"empresa",#N/A,FALSE,"xEMPRESA";"eaab",#N/A,FALSE,"EAAB";"epma",#N/A,FALSE,"EPMA";"emca",#N/A,FALSE,"EMCA"}</definedName>
    <definedName name="Cua1a">[1]APACDO!#REF!</definedName>
    <definedName name="CUADRO_No._1">#REF!</definedName>
    <definedName name="CUADRO_No._10">#REF!</definedName>
    <definedName name="CUADRO_No._12">#REF!</definedName>
    <definedName name="CUADRO_No._13">#REF!</definedName>
    <definedName name="Cuadro_No._1a">[8]Hoja1!$B$3:$E$38</definedName>
    <definedName name="Cuadro_No._1b">[8]Hoja2!$L$3:$O$23</definedName>
    <definedName name="Cuadro_No._1C">[8]Hoja1!$B$50:$E$88</definedName>
    <definedName name="CUADRO_No._2" localSheetId="1">#REF!</definedName>
    <definedName name="CUADRO_No._2">#REF!</definedName>
    <definedName name="CUADRO_No._3" localSheetId="1">#REF!</definedName>
    <definedName name="CUADRO_No._3">#REF!</definedName>
    <definedName name="CUADRO_No._4" localSheetId="1">#REF!</definedName>
    <definedName name="CUADRO_No._4">#REF!</definedName>
    <definedName name="CUADRO_No._5">#REF!</definedName>
    <definedName name="CUADRO_No._6">#REF!</definedName>
    <definedName name="CUADRO_No._6A">#REF!</definedName>
    <definedName name="CUADRO_No._7">#REF!</definedName>
    <definedName name="CUADRO_No._8">#REF!</definedName>
    <definedName name="CUADRO_No._9">#REF!</definedName>
    <definedName name="DETALLE_">#REF!</definedName>
    <definedName name="DETALLING">#REF!</definedName>
    <definedName name="DOS">'[5]CUA1-3'!#REF!</definedName>
    <definedName name="E">[6]Listas!$B$4:$B$93</definedName>
    <definedName name="Entidad">[9]Listas!$B$4:$B$93</definedName>
    <definedName name="ESTRATEGIAPND">[6]Listas!$Q$4:$Q$31</definedName>
    <definedName name="Estrategias">[6]Listas!$K$4:$K$16</definedName>
    <definedName name="FINANCIACIONGASTO" localSheetId="1">#REF!</definedName>
    <definedName name="FINANCIACIONGASTO">#REF!</definedName>
    <definedName name="fuente" localSheetId="1">#REF!</definedName>
    <definedName name="fuente">#REF!</definedName>
    <definedName name="fuentes" localSheetId="1">#REF!</definedName>
    <definedName name="fuentes">#REF!</definedName>
    <definedName name="HACIENDA">[6]Listas!$J$4:$J$36</definedName>
    <definedName name="INVERSION" localSheetId="1">#REF!</definedName>
    <definedName name="INVERSION">#REF!</definedName>
    <definedName name="ivm" localSheetId="1">#REF!</definedName>
    <definedName name="ivm">#REF!</definedName>
    <definedName name="MA" localSheetId="1">[1]APACDO!#REF!</definedName>
    <definedName name="MA">[1]APACDO!#REF!</definedName>
    <definedName name="Mensaje">[6]Listas!$H$4:$H$7</definedName>
    <definedName name="MINISTRO">'[5]CUA1-3'!#REF!</definedName>
    <definedName name="objetivospnd">[6]Listas!$P$4:$P$11</definedName>
    <definedName name="PARTICIPACIONES_1997___2000">'[5]CUA1-3'!#REF!</definedName>
    <definedName name="PROPIOS" localSheetId="1">#REF!</definedName>
    <definedName name="PROPIOS">#REF!</definedName>
    <definedName name="RECLA1">[6]Listas!$R$4:$R$8</definedName>
    <definedName name="RECLA2">[6]Listas!$S$4:$S$5</definedName>
    <definedName name="RECLA3">[6]Listas!$T$4:$T$9</definedName>
    <definedName name="RECLA4">[6]Listas!$U$4:$U$7</definedName>
    <definedName name="reclasificados">[6]Listas!$V$4:$V$17</definedName>
    <definedName name="RESTO" localSheetId="1">#REF!</definedName>
    <definedName name="RESTO">#REF!</definedName>
    <definedName name="salud" localSheetId="1">#REF!</definedName>
    <definedName name="salud">#REF!</definedName>
    <definedName name="salud2" localSheetId="1">#REF!</definedName>
    <definedName name="salud2">#REF!</definedName>
    <definedName name="Sector">[9]Listas!$A$4:$A$16</definedName>
    <definedName name="SI">'[5]CUA1-3'!#REF!</definedName>
    <definedName name="SUBDIRECTOR" localSheetId="1">#REF!</definedName>
    <definedName name="SUBDIRECTOR">#REF!</definedName>
    <definedName name="VARIACIONES" localSheetId="1">#REF!</definedName>
    <definedName name="VARIACIONES">#REF!</definedName>
    <definedName name="wrn.eaab." localSheetId="1" hidden="1">{"eaab",#N/A,FALSE,"EAAB"}</definedName>
    <definedName name="wrn.eaab." hidden="1">{"eaab",#N/A,FALSE,"EAAB"}</definedName>
    <definedName name="wrn.emca." localSheetId="1" hidden="1">{"emca",#N/A,FALSE,"EMCA"}</definedName>
    <definedName name="wrn.emca." hidden="1">{"emca",#N/A,FALSE,"EMCA"}</definedName>
    <definedName name="wrn.epma." localSheetId="1" hidden="1">{"epma",#N/A,FALSE,"EPMA"}</definedName>
    <definedName name="wrn.epma." hidden="1">{"epma",#N/A,FALSE,"EPMA"}</definedName>
    <definedName name="wrn.TODOS." localSheetId="1" hidden="1">{"trimestre",#N/A,FALSE,"TRIMESTRE";"empresa",#N/A,FALSE,"xEMPRESA";"eaab",#N/A,FALSE,"EAAB";"epma",#N/A,FALSE,"EPMA";"emca",#N/A,FALSE,"EMCA"}</definedName>
    <definedName name="wrn.TODOS." hidden="1">{"trimestre",#N/A,FALSE,"TRIMESTRE";"empresa",#N/A,FALSE,"xEMPRESA";"eaab",#N/A,FALSE,"EAAB";"epma",#N/A,FALSE,"EPMA";"emca",#N/A,FALSE,"EMCA"}</definedName>
    <definedName name="wrn.trimestre." localSheetId="1" hidden="1">{"trimestre",#N/A,FALSE,"TRIMESTRE"}</definedName>
    <definedName name="wrn.trimestre." hidden="1">{"trimestre",#N/A,FALSE,"TRIMESTRE"}</definedName>
    <definedName name="wrn.xempresa." localSheetId="1" hidden="1">{"empresa",#N/A,FALSE,"xEMPRESA"}</definedName>
    <definedName name="wrn.xempresa." hidden="1">{"empresa",#N/A,FALSE,"xEMPRESA"}</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12" i="14" l="1"/>
  <c r="AQ54" i="14"/>
  <c r="AD11" i="14" l="1"/>
  <c r="AB53" i="14"/>
  <c r="AA53" i="14"/>
  <c r="AD21" i="14"/>
  <c r="AD19" i="14"/>
  <c r="AD18" i="14"/>
  <c r="AD17" i="14"/>
  <c r="AD16" i="14"/>
  <c r="AD15" i="14"/>
  <c r="AD14" i="14"/>
  <c r="AD12" i="14"/>
  <c r="AD10" i="14"/>
  <c r="AD51" i="14"/>
  <c r="AD46" i="14"/>
  <c r="AD48" i="14"/>
  <c r="AD49" i="14"/>
  <c r="AD50" i="14"/>
  <c r="AD52" i="14"/>
  <c r="AY40" i="14"/>
  <c r="AY51" i="14"/>
  <c r="AY17" i="14"/>
  <c r="AD41" i="14" l="1"/>
  <c r="AD40" i="14"/>
  <c r="AY50" i="14"/>
  <c r="AY49" i="14"/>
  <c r="AY45" i="14"/>
  <c r="AD20" i="14"/>
  <c r="AD22" i="14"/>
  <c r="AD23" i="14"/>
  <c r="AD24" i="14"/>
  <c r="AD25" i="14"/>
  <c r="AD26" i="14"/>
  <c r="AD27" i="14"/>
  <c r="AD28" i="14"/>
  <c r="AD29" i="14"/>
  <c r="AD30" i="14"/>
  <c r="AD31" i="14"/>
  <c r="AD32" i="14"/>
  <c r="AD33" i="14"/>
  <c r="AD34" i="14"/>
  <c r="AD35" i="14"/>
  <c r="AD36" i="14"/>
  <c r="AD37" i="14"/>
  <c r="AD38" i="14"/>
  <c r="AD39" i="14"/>
  <c r="AD42" i="14"/>
  <c r="AD43" i="14"/>
  <c r="AD44" i="14"/>
  <c r="AD45" i="14"/>
  <c r="AD47" i="14"/>
  <c r="X46" i="14"/>
  <c r="AY43" i="14"/>
  <c r="AY41" i="14" l="1"/>
  <c r="AY46" i="14"/>
  <c r="AY52" i="14"/>
  <c r="AY42" i="14"/>
  <c r="AY44" i="14"/>
  <c r="AY47" i="14"/>
  <c r="AY48" i="14"/>
  <c r="AY23" i="14"/>
  <c r="AY24" i="14"/>
  <c r="AY25" i="14"/>
  <c r="AY26" i="14"/>
  <c r="AY27" i="14"/>
  <c r="AY28" i="14"/>
  <c r="AY29" i="14"/>
  <c r="AY37" i="14"/>
  <c r="AY38" i="14"/>
  <c r="AY39" i="14"/>
  <c r="AY22" i="14"/>
  <c r="AY21" i="14"/>
  <c r="AY20" i="14"/>
  <c r="AY30" i="14" l="1"/>
  <c r="AY31" i="14"/>
  <c r="AY32" i="14"/>
  <c r="AY33" i="14"/>
  <c r="AY34" i="14"/>
  <c r="AY36" i="14"/>
  <c r="AY35" i="14"/>
  <c r="Y18" i="14"/>
  <c r="AY19" i="14" l="1"/>
  <c r="Z18" i="14"/>
  <c r="AY18" i="14"/>
  <c r="AY11" i="14" l="1"/>
  <c r="AY16" i="14" l="1"/>
  <c r="AY14" i="14"/>
  <c r="AC12" i="14"/>
  <c r="AB12" i="14"/>
  <c r="AY10" i="14"/>
  <c r="AC13" i="14" l="1"/>
  <c r="AD13" i="14" s="1"/>
  <c r="AY13" i="14" l="1"/>
  <c r="AQ53" i="14"/>
  <c r="AM53" i="14"/>
  <c r="AM54" i="14" s="1"/>
  <c r="AY15" i="14" l="1"/>
  <c r="X10" i="14"/>
  <c r="X13" i="14" l="1"/>
  <c r="CL20" i="14" l="1"/>
  <c r="CL42" i="14"/>
  <c r="CL10" i="14"/>
  <c r="CE20" i="14"/>
  <c r="CE42" i="14"/>
  <c r="CE10" i="14"/>
  <c r="CL47" i="14"/>
  <c r="CL48" i="14"/>
  <c r="CL52" i="14"/>
  <c r="BX20" i="14"/>
  <c r="BX42" i="14"/>
  <c r="BX47" i="14"/>
  <c r="BX48" i="14"/>
  <c r="BX52" i="14"/>
  <c r="BQ20" i="14"/>
  <c r="BQ42" i="14"/>
  <c r="BQ47" i="14"/>
  <c r="BQ48" i="14"/>
  <c r="BQ52" i="14"/>
  <c r="CN20" i="14"/>
  <c r="CN42" i="14"/>
  <c r="CN47" i="14"/>
  <c r="CN48" i="14"/>
  <c r="CN52" i="14"/>
  <c r="CN10" i="14"/>
  <c r="CG20" i="14"/>
  <c r="CG42" i="14"/>
  <c r="CG47" i="14"/>
  <c r="CG48" i="14"/>
  <c r="CG52" i="14"/>
  <c r="CG10" i="14"/>
  <c r="BZ20" i="14"/>
  <c r="BZ42" i="14"/>
  <c r="BZ47" i="14"/>
  <c r="BZ48" i="14"/>
  <c r="BZ52" i="14"/>
  <c r="BZ10" i="14"/>
  <c r="BS20" i="14"/>
  <c r="BS42" i="14"/>
  <c r="BS47" i="14"/>
  <c r="BS48" i="14"/>
  <c r="BS52" i="14"/>
  <c r="BS10" i="14"/>
  <c r="BL20" i="14"/>
  <c r="BL42" i="14"/>
  <c r="BL47" i="14"/>
  <c r="BL48" i="14"/>
  <c r="BL52" i="14"/>
  <c r="BL10" i="14"/>
  <c r="BE20" i="14"/>
  <c r="BE42" i="14"/>
  <c r="BE47" i="14"/>
  <c r="BE48" i="14"/>
  <c r="BE52" i="14"/>
  <c r="BE10" i="14"/>
  <c r="Y53" i="14"/>
  <c r="CK20" i="14"/>
  <c r="CK42" i="14"/>
  <c r="CK47" i="14"/>
  <c r="CK48" i="14"/>
  <c r="CK52" i="14"/>
  <c r="CK10" i="14"/>
  <c r="CD10" i="14"/>
  <c r="CD20" i="14"/>
  <c r="CD42" i="14"/>
  <c r="CD47" i="14"/>
  <c r="CD48" i="14"/>
  <c r="CD52" i="14"/>
  <c r="BX10" i="14"/>
  <c r="BQ10" i="14"/>
  <c r="CM54" i="14"/>
  <c r="AU53" i="14"/>
  <c r="CF54" i="14"/>
  <c r="CE47" i="14"/>
  <c r="CE48" i="14"/>
  <c r="CE52" i="14"/>
  <c r="BW10" i="14"/>
  <c r="BY54" i="14"/>
  <c r="AI53" i="14"/>
  <c r="AY53" i="14"/>
  <c r="BW20" i="14"/>
  <c r="BW42" i="14"/>
  <c r="BW47" i="14"/>
  <c r="BW48" i="14"/>
  <c r="BW52" i="14"/>
  <c r="BR54" i="14"/>
  <c r="BP47" i="14"/>
  <c r="BP10" i="14"/>
  <c r="BP20" i="14"/>
  <c r="BP42" i="14"/>
  <c r="BP48" i="14"/>
  <c r="BP52" i="14"/>
  <c r="BK54" i="14"/>
  <c r="AE53" i="14"/>
  <c r="BI42" i="14"/>
  <c r="BJ42" i="14"/>
  <c r="BJ20" i="14"/>
  <c r="BJ47" i="14"/>
  <c r="BJ48" i="14"/>
  <c r="BJ52" i="14"/>
  <c r="BJ10" i="14"/>
  <c r="BI20" i="14"/>
  <c r="BI47" i="14"/>
  <c r="BI48" i="14"/>
  <c r="BI52" i="14"/>
  <c r="BI10" i="14"/>
  <c r="BC10" i="14"/>
  <c r="BB10" i="14"/>
  <c r="BD54" i="14"/>
  <c r="BB20" i="14"/>
  <c r="BC20" i="14"/>
  <c r="BB42" i="14"/>
  <c r="BC42" i="14"/>
  <c r="BB47" i="14"/>
  <c r="BC47" i="14"/>
  <c r="BB48" i="14"/>
  <c r="BC48" i="14"/>
  <c r="BB52" i="14"/>
  <c r="BC52" i="14"/>
  <c r="D56" i="17"/>
  <c r="D55" i="17"/>
  <c r="D54" i="17"/>
  <c r="D53" i="17"/>
  <c r="D52" i="17"/>
  <c r="D51" i="17"/>
  <c r="D50" i="17"/>
  <c r="D49" i="17"/>
  <c r="D48" i="17"/>
  <c r="D47" i="17"/>
  <c r="D46" i="17"/>
  <c r="D45" i="17"/>
  <c r="D44" i="17"/>
  <c r="D43" i="17"/>
  <c r="D42" i="17"/>
  <c r="D41" i="17"/>
  <c r="D40" i="17"/>
  <c r="Z53" i="14"/>
  <c r="AC53" i="14"/>
  <c r="AD53" i="14" l="1"/>
  <c r="BS54" i="14"/>
  <c r="AU54" i="14"/>
  <c r="AI54" i="14"/>
  <c r="BE54" i="14"/>
  <c r="BF10" i="14"/>
  <c r="CI20" i="14"/>
  <c r="CH20" i="14"/>
  <c r="CP20" i="14"/>
  <c r="BU20" i="14"/>
  <c r="CO20" i="14"/>
  <c r="BT10" i="14"/>
  <c r="BN47" i="14"/>
  <c r="CB20" i="14"/>
  <c r="CH10" i="14"/>
  <c r="CB10" i="14"/>
  <c r="BU10" i="14"/>
  <c r="BG10" i="14"/>
  <c r="BU47" i="14"/>
  <c r="CB47" i="14"/>
  <c r="CP47" i="14"/>
  <c r="CP10" i="14"/>
  <c r="BM10" i="14"/>
  <c r="BN10" i="14"/>
  <c r="CO47" i="14"/>
  <c r="BM20" i="14"/>
  <c r="BT47" i="14"/>
  <c r="CA47" i="14"/>
  <c r="BZ54" i="14"/>
  <c r="CA20" i="14"/>
  <c r="BG20" i="14"/>
  <c r="CI47" i="14"/>
  <c r="CH47" i="14"/>
  <c r="BT20" i="14"/>
  <c r="CA10" i="14"/>
  <c r="BF47" i="14"/>
  <c r="BF20" i="14"/>
  <c r="BM47" i="14"/>
  <c r="BG47" i="14"/>
  <c r="CO10" i="14"/>
  <c r="CN54" i="14"/>
  <c r="CI10" i="14"/>
  <c r="BN20" i="14"/>
  <c r="BL54" i="14"/>
  <c r="AE54" i="14"/>
  <c r="CG54" i="14"/>
  <c r="AY54" i="14" l="1"/>
  <c r="CB54" i="14"/>
  <c r="CH54" i="14"/>
  <c r="BT54" i="14"/>
  <c r="BU54" i="14"/>
  <c r="CI54" i="14"/>
  <c r="CO54" i="14"/>
  <c r="CP54" i="14"/>
  <c r="CA54" i="14"/>
  <c r="BN54" i="14"/>
  <c r="BM54" i="14"/>
  <c r="BG54" i="14"/>
  <c r="BF54" i="14"/>
</calcChain>
</file>

<file path=xl/sharedStrings.xml><?xml version="1.0" encoding="utf-8"?>
<sst xmlns="http://schemas.openxmlformats.org/spreadsheetml/2006/main" count="897" uniqueCount="492">
  <si>
    <t>Título del documento:</t>
  </si>
  <si>
    <t>Documento CONPES No:</t>
  </si>
  <si>
    <t>Fecha de aprobación:</t>
  </si>
  <si>
    <t>Fecha de actualización:</t>
  </si>
  <si>
    <t>Dirección Técnica o grupo responsable en DNP:</t>
  </si>
  <si>
    <t>Entidades líderes:</t>
  </si>
  <si>
    <t>Objetivo general:</t>
  </si>
  <si>
    <t>1. PLAN DE ACCIÓN</t>
  </si>
  <si>
    <t>2. SEGUIMIENTO A LA EJECUCIÓN DE LAS ACCIONES</t>
  </si>
  <si>
    <t>Objetivo</t>
  </si>
  <si>
    <t>Importancia relativa del objetivo (%)</t>
  </si>
  <si>
    <t>Acción</t>
  </si>
  <si>
    <t>Importancia relativa de la acción (%)</t>
  </si>
  <si>
    <t>Relación entre acciones</t>
  </si>
  <si>
    <t>Responsable de la ejecución</t>
  </si>
  <si>
    <t>Tiempo de ejecución</t>
  </si>
  <si>
    <t>Indicador de cumplimiento</t>
  </si>
  <si>
    <t>Costo de las acciones
(Millones de pesos)</t>
  </si>
  <si>
    <t>Recursos asignados para las acciones y sus fuentes
(Millones de pesos)</t>
  </si>
  <si>
    <t>Corte No. 01:
MM/AAAA</t>
  </si>
  <si>
    <t>Corte No. 02:
MM/AAAA</t>
  </si>
  <si>
    <t>Corte No. 03:
MM/AAAA</t>
  </si>
  <si>
    <t>Corte No. 04:
MM/AAAA</t>
  </si>
  <si>
    <t>Corte No. 05:
MM/AAAA</t>
  </si>
  <si>
    <t>Corte No. 06:
MM/AAAA</t>
  </si>
  <si>
    <t>Entidad</t>
  </si>
  <si>
    <t>Dirección/Subdirección/Grupo/Unidad</t>
  </si>
  <si>
    <t>Persona de contacto</t>
  </si>
  <si>
    <t>Correo electrónico</t>
  </si>
  <si>
    <t>Fecha de inicio</t>
  </si>
  <si>
    <t>Fecha de finalización</t>
  </si>
  <si>
    <t>Tipo</t>
  </si>
  <si>
    <t>Nombre</t>
  </si>
  <si>
    <t>Fórmula de cálculo</t>
  </si>
  <si>
    <t>Forma de acumulación</t>
  </si>
  <si>
    <t>Línea Base</t>
  </si>
  <si>
    <t>Meta
final</t>
  </si>
  <si>
    <t>Total</t>
  </si>
  <si>
    <t>Indicador</t>
  </si>
  <si>
    <t>Recursos</t>
  </si>
  <si>
    <t>% de cumplimiento de los objetivos con respecto a metas anuales</t>
  </si>
  <si>
    <t>% de cumplimiento de los objetivos con respecto a metas finales</t>
  </si>
  <si>
    <t>Valor</t>
  </si>
  <si>
    <t>Fecha</t>
  </si>
  <si>
    <t>Recursos 1</t>
  </si>
  <si>
    <t>Fuente 1</t>
  </si>
  <si>
    <t>Recursos  2</t>
  </si>
  <si>
    <t>Fuente 2</t>
  </si>
  <si>
    <t>Avance acumulado</t>
  </si>
  <si>
    <t>% de avance metas anuales</t>
  </si>
  <si>
    <t>% de avance metas finales</t>
  </si>
  <si>
    <t xml:space="preserve">Avance </t>
  </si>
  <si>
    <t>% de avance</t>
  </si>
  <si>
    <t>Costos y recursos asignados totales</t>
  </si>
  <si>
    <r>
      <t>Diferencia entre el total de recursos asignados a las acciones y el costo total de las acciones</t>
    </r>
    <r>
      <rPr>
        <b/>
        <vertAlign val="superscript"/>
        <sz val="11"/>
        <rFont val="Arial Narrow"/>
        <family val="2"/>
      </rPr>
      <t xml:space="preserve"> (1)</t>
    </r>
  </si>
  <si>
    <t>Avance total</t>
  </si>
  <si>
    <r>
      <rPr>
        <b/>
        <vertAlign val="superscript"/>
        <sz val="10"/>
        <rFont val="Arial Narrow"/>
        <family val="2"/>
      </rPr>
      <t xml:space="preserve">(1) </t>
    </r>
    <r>
      <rPr>
        <b/>
        <sz val="10"/>
        <rFont val="Arial Narrow"/>
        <family val="2"/>
      </rPr>
      <t>Indica si la política está financiada o desfinanciada. Un resultado negativo indica que las entidades involucradas no cuentan con los recursos suficientes para financiar la política.</t>
    </r>
  </si>
  <si>
    <t>3. BALANCE CUALITATIVO DEL SEGUIMIENTO</t>
  </si>
  <si>
    <t>Preguntas cualitativas</t>
  </si>
  <si>
    <t>1. ¿Qué dificultades o restricciones se han presentado en la ejecución de las acciones que han perjudicado el cumplimiento de los planteamientos del documento?</t>
  </si>
  <si>
    <t>2. ¿Qué cambios se han presentado que afecten lo establecido en las acciones del documento?</t>
  </si>
  <si>
    <t>3. ¿Con el cumplimiento de las acciones se logra el objetivo general del documento? Si la respuesta es NO, ¿cuáles acciones podrían modificarse o adicionarse que no fueron contempladas en el documento? Justifique.</t>
  </si>
  <si>
    <t>4. ¿Qué gestión adelantó la dirección técnica líder, en el marco de sus competencias, con las entidades responsables para que estas avancen en el cumplimiento de sus acciones, en particular para aquellas que se encuentran rezagadas en su ejecución?</t>
  </si>
  <si>
    <t>Corte No. 1
MM/AA</t>
  </si>
  <si>
    <t xml:space="preserve">1. </t>
  </si>
  <si>
    <t xml:space="preserve">2. </t>
  </si>
  <si>
    <t>3.</t>
  </si>
  <si>
    <t>4.</t>
  </si>
  <si>
    <t>Corte No. 2
MM/AA</t>
  </si>
  <si>
    <t>Corte No. 3
MM/AA</t>
  </si>
  <si>
    <t>Corte No. N
MM/AA</t>
  </si>
  <si>
    <t xml:space="preserve">“Dando cumplimiento a lo dispuesto en la Ley 1581 de 2012, "Por el cual se dictan disposiciones generales para la protección de datos personales" y de conformidad con lo señalado en el Decreto 1377 de 2013, con el diligenciamiento de este formulario manifiesto que he sido informado por el Departamento Nacional de Planeación en adelante el DNP de lo mencionado en el siguiente enlace https://www.dnp.gov.co/atencion-al-ciudadano/Paginas/Finalidades-Bases-de-Datos-Personales.aspx” </t>
  </si>
  <si>
    <t>Gestión</t>
  </si>
  <si>
    <t>Flujo</t>
  </si>
  <si>
    <t>Producto</t>
  </si>
  <si>
    <t>Acumulado</t>
  </si>
  <si>
    <t>Resultado</t>
  </si>
  <si>
    <t>Reducción</t>
  </si>
  <si>
    <t>Reducción acumulada</t>
  </si>
  <si>
    <t>Direcciones Técnicas DNP</t>
  </si>
  <si>
    <t>DT DNP</t>
  </si>
  <si>
    <t>Dirección de Inversiones y Finanzas Públicas</t>
  </si>
  <si>
    <t>Dirección de Descentralización y Desarrollo Regional</t>
  </si>
  <si>
    <t xml:space="preserve">Dirección de Vigilancia de las Regalías </t>
  </si>
  <si>
    <t>Dirección del Sistema General de Regalías</t>
  </si>
  <si>
    <t>Dirección de Ambiente y Desarrollo Sostenible</t>
  </si>
  <si>
    <t>Dirección de Infraestructura y Energía Sostenible</t>
  </si>
  <si>
    <t xml:space="preserve">Dirección de Desarrollo Social </t>
  </si>
  <si>
    <t>Dirección de Justicia, Seguridad y Gobierno</t>
  </si>
  <si>
    <t>Dirección de Desarrollo Rural Sostenible</t>
  </si>
  <si>
    <t>Dirección de Desarrollo Urbano</t>
  </si>
  <si>
    <t xml:space="preserve">Dirección de Innovación y Desarrollo Empresarial </t>
  </si>
  <si>
    <t>Dirección de Estudios Económicos</t>
  </si>
  <si>
    <t>Dirección de Seguimiento y Evaluación de Políticas Públicas</t>
  </si>
  <si>
    <t>Grupo de Proyectos Especiales</t>
  </si>
  <si>
    <t>Subdirección General Territorial</t>
  </si>
  <si>
    <t xml:space="preserve">Subdirección General Sectorial </t>
  </si>
  <si>
    <t>Dirección de Desarrollo Digital</t>
  </si>
  <si>
    <t>DADS</t>
  </si>
  <si>
    <t>Subdirección de Inversiones para el Desarrollo Social y la Administración General del Estado</t>
  </si>
  <si>
    <t>Subdirección de Descentralización y Fortalecimiento Fiscal</t>
  </si>
  <si>
    <t>Subdirección de Proyectos</t>
  </si>
  <si>
    <t>Subdirección de Gestión Ambiental</t>
  </si>
  <si>
    <t xml:space="preserve">Subdirección de Minas y Energía </t>
  </si>
  <si>
    <t>Subdirección de Salud</t>
  </si>
  <si>
    <t>Subdirección de Justicia y Gobierno</t>
  </si>
  <si>
    <t>Subdirección de Producción y Desarrollo Rural </t>
  </si>
  <si>
    <t>Subdirección de Agua y Saneamiento</t>
  </si>
  <si>
    <t>Subdirección de Ciencia Tecnología e Innovación</t>
  </si>
  <si>
    <t>Subdirección de Análisis Fiscal </t>
  </si>
  <si>
    <t>Grupo de Sinergia Territorial</t>
  </si>
  <si>
    <t>Subdirección de Prospectiva Digital</t>
  </si>
  <si>
    <t>Subdirección de Inversiones para la Infraestructura y la Defensa Nacional</t>
  </si>
  <si>
    <t>Subdirección de Ordenamiento y Desarrollo Territorial</t>
  </si>
  <si>
    <t>Subdirección de Monitoreo, Seguimiento y Evaluación</t>
  </si>
  <si>
    <t>Subdirección de Gestión del Riesgo de Desastres y Cambio Climático</t>
  </si>
  <si>
    <t>Subdirección de Transporte</t>
  </si>
  <si>
    <t>Subdirección de Promoción Social y Calidad de Vida</t>
  </si>
  <si>
    <t>Subdirección de Seguridad y Defensa </t>
  </si>
  <si>
    <t>Subdirección de Comercialización y Financiamiento Agropecuario Rural</t>
  </si>
  <si>
    <t>Subdirección de Vivienda y Desarrollo Urbano </t>
  </si>
  <si>
    <t>Subdirección de Productvidad, Internacionalización y Competencia</t>
  </si>
  <si>
    <t>Subdirección de Estudios Sectoriales y Regulación</t>
  </si>
  <si>
    <t>Grupo de Evaluaciones Focalizadas</t>
  </si>
  <si>
    <t>Subdirección de Proyectos e Información para la Inversión Pública</t>
  </si>
  <si>
    <t>Subdirección de Fortalecimiento Institucional Territorial</t>
  </si>
  <si>
    <t>Subdirección de Control</t>
  </si>
  <si>
    <t>Subdirección de Movilidad y Transporte Urbano</t>
  </si>
  <si>
    <t>Subdirección de Educación</t>
  </si>
  <si>
    <t>Subdirección de Estudios Macroeconómicos</t>
  </si>
  <si>
    <t xml:space="preserve">Grupo de Seguimiento </t>
  </si>
  <si>
    <t>DDRS</t>
  </si>
  <si>
    <t xml:space="preserve">Subdirección de Crédito </t>
  </si>
  <si>
    <t>Subdirección de Empleo y Seguridad Social</t>
  </si>
  <si>
    <t xml:space="preserve">Grupo de Tecnología </t>
  </si>
  <si>
    <t xml:space="preserve">DDS </t>
  </si>
  <si>
    <t>Subdirección de Género</t>
  </si>
  <si>
    <t>DDU</t>
  </si>
  <si>
    <t>DEE</t>
  </si>
  <si>
    <t>DIDE</t>
  </si>
  <si>
    <t>DIES</t>
  </si>
  <si>
    <t>DSEPP</t>
  </si>
  <si>
    <t>PGN-propios</t>
  </si>
  <si>
    <t>Ambiente</t>
  </si>
  <si>
    <t xml:space="preserve">PGN-nación </t>
  </si>
  <si>
    <t>Censo 2005 y proyecciones DANE</t>
  </si>
  <si>
    <t>PGN-nación- funcionamiento</t>
  </si>
  <si>
    <t>Conflicto armado y seguridad ciudadana</t>
  </si>
  <si>
    <t xml:space="preserve">PGN-propios- funcionamiento </t>
  </si>
  <si>
    <t>Demografía y población</t>
  </si>
  <si>
    <t>SGR</t>
  </si>
  <si>
    <t>Descripción general</t>
  </si>
  <si>
    <t>SGP</t>
  </si>
  <si>
    <t>Economía</t>
  </si>
  <si>
    <t>Otros</t>
  </si>
  <si>
    <t>Educación</t>
  </si>
  <si>
    <t>Finanzas públicas</t>
  </si>
  <si>
    <t>Justicia y derecho</t>
  </si>
  <si>
    <t>Medición de desempeño municipal</t>
  </si>
  <si>
    <t>Mercado laboral</t>
  </si>
  <si>
    <t>Ordenamiento territorial</t>
  </si>
  <si>
    <t>Percepción ciudadana</t>
  </si>
  <si>
    <t>Pobreza</t>
  </si>
  <si>
    <t>Presupuesto general de la nación</t>
  </si>
  <si>
    <t>Salud</t>
  </si>
  <si>
    <t>Seguridad integral marítima y fluvial</t>
  </si>
  <si>
    <t>Vivienda y acceso a servicios públicos</t>
  </si>
  <si>
    <t>No</t>
  </si>
  <si>
    <t>DENDD</t>
  </si>
  <si>
    <t>Dirección de Economía Naranja y Desarrollo Digital</t>
  </si>
  <si>
    <t>Dirección de Descentralización y Fortalecimiento Fiscal</t>
  </si>
  <si>
    <t>DODT</t>
  </si>
  <si>
    <t>Dirección de Ordenamiento y Desarrollo Territorial</t>
  </si>
  <si>
    <t>Dirección de Estrategia Regional</t>
  </si>
  <si>
    <t>DER</t>
  </si>
  <si>
    <t>DPIP</t>
  </si>
  <si>
    <t>Dirección de Programación de Inversiones Públicas</t>
  </si>
  <si>
    <t>DGDHP</t>
  </si>
  <si>
    <t>Dirección de Gobierno, Derechos Humanos y Paz</t>
  </si>
  <si>
    <t>DDFF</t>
  </si>
  <si>
    <t>Dirección de Justicia, Seguridad y Defensa</t>
  </si>
  <si>
    <t>DJSD</t>
  </si>
  <si>
    <t>Dirección de Gestión y Promoción del Sistema General de Regalías</t>
  </si>
  <si>
    <t>DGP</t>
  </si>
  <si>
    <t>Dirección de Seguimiento, Evaluación y Control del SGR</t>
  </si>
  <si>
    <t>DSEC</t>
  </si>
  <si>
    <t>SGPDN</t>
  </si>
  <si>
    <t>SUBDIRECCIÓN GENERAL DE PROSPECTIVA Y DESARROLLO NACIONAL</t>
  </si>
  <si>
    <t>SUBDIRECCIÓN GENERAL DE INVERSIONES, SEGUIMIENTO Y EVALUACIÓN</t>
  </si>
  <si>
    <t>SGISE</t>
  </si>
  <si>
    <t>SGDDT</t>
  </si>
  <si>
    <t>SUBDIRECCIÓN GENERAL DE DESCENTRALIZACIÓN Y DESARROLLO TERRITORIAL</t>
  </si>
  <si>
    <t>SUBDIRECCIÓN GENERAL DEL SISTEMA GENERAL DE REGALÍAS</t>
  </si>
  <si>
    <t>SGSGR</t>
  </si>
  <si>
    <t>DG</t>
  </si>
  <si>
    <t>Dirección General</t>
  </si>
  <si>
    <t>Juddy Alexandra Amado Sierra</t>
  </si>
  <si>
    <t>jamado@mintic.gov.co</t>
  </si>
  <si>
    <t>Oficina Asesora de Planeación</t>
  </si>
  <si>
    <t>Meta
2022</t>
  </si>
  <si>
    <t>Meta
2023</t>
  </si>
  <si>
    <t>Meta
2024</t>
  </si>
  <si>
    <t>Meta
2025</t>
  </si>
  <si>
    <t>Meta
2026</t>
  </si>
  <si>
    <t>Costo
2022</t>
  </si>
  <si>
    <t>Costo
2023</t>
  </si>
  <si>
    <t>Costo
2024</t>
  </si>
  <si>
    <t>Costo
2025</t>
  </si>
  <si>
    <t>Costo
2026</t>
  </si>
  <si>
    <t>Ministerio de Tecnologías de la Información y Comunicaciones</t>
  </si>
  <si>
    <t>Manuel Castillo</t>
  </si>
  <si>
    <t>manuel.castillo@prosperidadsocial.gov.co</t>
  </si>
  <si>
    <t>Número de evaluaciones realizadas por el sector Tecnologías de la Información y Comunicaciones, utilizando los lineamientos dados por la DSEPP</t>
  </si>
  <si>
    <t>Ministerio de Relaciones Exteriores</t>
  </si>
  <si>
    <t>Leonardo Carvajal Hernández</t>
  </si>
  <si>
    <t>Ministerio de Salud y Protección Social</t>
  </si>
  <si>
    <t xml:space="preserve">leonardo.carvajal@cancilleria.gov.co </t>
  </si>
  <si>
    <t>Número de evaluaciones realizadas por el sector Relaciones Exteriores, utilizando los lineamientos dados por la DSEPP</t>
  </si>
  <si>
    <t>Número de evaluaciones realizadas por el sector Salud, utilizando los lineamientos dados por la DSEPP</t>
  </si>
  <si>
    <t>Departamento Nacional de Planeación</t>
  </si>
  <si>
    <t>1.1. Elaborar un documento que contenga el análisis de mecanismos para la contratación de Evaluación de las Políticas Públicas como elemento fundamental para la transparencia y gestión de recursos públicos.</t>
  </si>
  <si>
    <t>Porcentaje de avance en un documento que contenga el análisis de mecanismos para la contratación de Evaluación de las Políticas Públicas como elemento fundamental para la Transparencia y gestión de recursos públicos</t>
  </si>
  <si>
    <t>Departamento Nacional de Planeación; Ministerio de Tecnologías de la Información y las Comunicaciones</t>
  </si>
  <si>
    <t>Dirección de Seguimiento y Evaluación de Políticas Públicas; Dirección de Gobierno Digital</t>
  </si>
  <si>
    <t>Olga Lucía Romero Londoño; Ingrid Tatiana Montealegre</t>
  </si>
  <si>
    <t>oromero@dnp.gov.co; imontealegre@mintic.gov.co</t>
  </si>
  <si>
    <t>Porcentaje de avance en ajuste del ciclo de la evaluación</t>
  </si>
  <si>
    <t>Porcentaje de avance en el diseño e implementación de la estrategia para  aumentar la reutilización de conjuntos de datos derivados de las evaluaciones.</t>
  </si>
  <si>
    <t>Departamento Administrativo Nacional de Estadística</t>
  </si>
  <si>
    <t>Dirección de Regulación, Planeación, Estandarización y Normalización</t>
  </si>
  <si>
    <t>Julieth Alejandra Solano Villa</t>
  </si>
  <si>
    <t>jasolanov@dane.gov.co</t>
  </si>
  <si>
    <t>Porcentaje de avance en la formulación del protocolo para brindar acceso a bases de datos para las evaluaciones</t>
  </si>
  <si>
    <t>Olga Lucía Romero Londoño</t>
  </si>
  <si>
    <t>oromero@dnp.gov.co</t>
  </si>
  <si>
    <t xml:space="preserve">Producto
</t>
  </si>
  <si>
    <t xml:space="preserve">Oficina Asesora de Planeación </t>
  </si>
  <si>
    <t>Porcentaje de evaluaciones terminadas del sector Tecnologías de la Información y Comunicaciones en la vigencia, con plan de acción de recomendaciones formulado y publicado</t>
  </si>
  <si>
    <t>Ministerio de Vivienda, Ciudad y Territorio</t>
  </si>
  <si>
    <t>Rocio Macarena Ocampo Lilo</t>
  </si>
  <si>
    <t>rocaompo@minvivienda.gov.co</t>
  </si>
  <si>
    <t>Porcentaje de evaluaciones terminadas del sector Vivienda, Ciudad y Territorio en la vigencia, con plan de acción de recomendaciones formulado y publicado</t>
  </si>
  <si>
    <t>Porcentaje de evaluaciones terminadas del sector Salud y Protección Social en la vigencia, con plan de acción de recomendaciones formulado y publicado</t>
  </si>
  <si>
    <t>rnunez@dnp.gov.co</t>
  </si>
  <si>
    <t xml:space="preserve">Porcentaje de avance en una estrategia dirigida a entidades territoriales para fortalecer la implementación de seguimiento y evaluación a políticas, planes, programas y proyectos </t>
  </si>
  <si>
    <t>Ministerio de Ambiente y Desarrollo Sostenible</t>
  </si>
  <si>
    <t>aaperezt@minambiente.gov.co</t>
  </si>
  <si>
    <t>Ministerio de Comercio, Industria y Turismo</t>
  </si>
  <si>
    <t>mmiranda@mincit.gov.co</t>
  </si>
  <si>
    <t>Manuela Miranda</t>
  </si>
  <si>
    <t>Ministerio de Agricultura</t>
  </si>
  <si>
    <t xml:space="preserve">jorge.caceres@minagricultura.gov.co </t>
  </si>
  <si>
    <t>Jorge Hernando Cáceres</t>
  </si>
  <si>
    <t xml:space="preserve"> Departamento Administrativo de la Función Pública; Departamento Nacional de Planeación</t>
  </si>
  <si>
    <t>Departamento Administrativo de la Función Pública; Departamento Nacional de Planeación</t>
  </si>
  <si>
    <t xml:space="preserve">Dirección de Empleo Público                                                                                                                                                              Dirección de Seguimiento y Evaluación de Políticas Públicas                                                                                                                                                                                      </t>
  </si>
  <si>
    <t>Porcentaje de avance en curso de seguimiento y evaluación</t>
  </si>
  <si>
    <t xml:space="preserve">Porcentaje de avance en la inclusión del énfasis temático en seguimiento y evaluación en el premio Nacional de Alta Gerencia
</t>
  </si>
  <si>
    <t>Ministerio de Transporte</t>
  </si>
  <si>
    <t>Porcentaje de avance en la construcción de un repositorio de intervenciones públicas.</t>
  </si>
  <si>
    <t>2021</t>
  </si>
  <si>
    <t>Olga Lucia Romero Londoño</t>
  </si>
  <si>
    <t>Porcentaje de avance en un documento que contenga la revisión y detalle de la selección de evaluaciones a incluir en la agenda anual de evaluaciones</t>
  </si>
  <si>
    <t>2.2. Crear un mecanismo de seguimiento para la implementación a las recomendaciones de las evaluaciones, para lograr que los resultados de las evaluaciones tengan efectos y se traduzcan en acciones concretas de mejoramiento</t>
  </si>
  <si>
    <t>Subdirección de Evaluación</t>
  </si>
  <si>
    <t>Patricia Moreno</t>
  </si>
  <si>
    <t>pmoreno@dnp.gov.co</t>
  </si>
  <si>
    <t>Porcentaje de avance en la creación del Mecanismo de seguimiento para la implementación a las recomendaciones de las evaluaciones</t>
  </si>
  <si>
    <t xml:space="preserve">3.4 Diseñar e implementar una estrategia dirigida a entidades territoriales para fortalecer la implementación de seguimiento y evaluación a políticas, planes, programas y proyectos </t>
  </si>
  <si>
    <t>Subdirección General de Inversiones, Seguimiento y Evaluación| Subdirección Evaluación</t>
  </si>
  <si>
    <t xml:space="preserve">1.9. Diseñar e implementar una estrategia para aumentar la reutilización de conjuntos de datos derivados de las evaluaciones de programas y políticas públicas. </t>
  </si>
  <si>
    <t>Ministerio del Deporte</t>
  </si>
  <si>
    <t>moposso@mindeporte.gov.co</t>
  </si>
  <si>
    <t>Mónica Isabel Possos</t>
  </si>
  <si>
    <t>ipayares@dnp.gov.co | pmoreno@dnp.gov.co</t>
  </si>
  <si>
    <t>Weimar Pazos Enciso | Maritza Silva</t>
  </si>
  <si>
    <t>Ingrid Payares Anillo | Patricia Moreno</t>
  </si>
  <si>
    <t>wpazos@minsalud.gov.co | msilvav@minsalud.gov.co</t>
  </si>
  <si>
    <t>Número de evaluaciones realizadas por el sector Deporte, utilizando los lineamientos dados por la DSEPP</t>
  </si>
  <si>
    <t>Oficina Asesora de Planeación y Estudios Sectoriales | Grupo de Estudios Sectoriales y de Evaluación de Política Pública</t>
  </si>
  <si>
    <t>2.3. Formulación y publicación del Plan de Acción de recomendaciones de cada evaluación realizada al sector Tecnologías de la Información y las Comunicaciones en cada vigencia, para hacer seguimiento a su implementación.</t>
  </si>
  <si>
    <t>2.4. Formulación y publicación del Plan de Acción de recomendaciones de cada evaluación realizada al sector Vivienda, Ciudad y Territorio, en cada vigencia, para hacer seguimiento a su implementación.</t>
  </si>
  <si>
    <t>2.5. Formulación y publicación del Plan de Acción de recomendaciones de cada evaluación realizada al sector Salud y Protección Social, en cada vigencia, para hacer seguimiento a su implementación.</t>
  </si>
  <si>
    <t>2.6. Formulación y publicación del Plan de Acción de recomendaciones de cada evaluación realizada al sector Ambiente y Desarrollo Sostenible, en cada vigencia, para hacer seguimiento a su implementación.</t>
  </si>
  <si>
    <t>2.7. Formulación y publicación del Plan de Acción de recomendaciones de cada evaluación realizada al sector Comercio, Industria y Turismo en cada vigencia, para hacer seguimiento a su implementación.</t>
  </si>
  <si>
    <t>2.8. Formulación y publicación del Plan de Acción de recomendaciones de cada evaluación realizada al sector Agricultura y Desarrollo Rural en cada vigencia, para hacer seguimiento a su implementación.</t>
  </si>
  <si>
    <t>2.9. Formulación y publicación del Plan de Acción de recomendaciones de cada evaluación realizada al sector Transporte en cada vigencia, para hacer seguimiento a su implementación.</t>
  </si>
  <si>
    <t>2.10. Formulación y publicación del Plan de Acción de recomendaciones de cada evaluación realizada al sector Relaciones Exteriores en cada vigencia, para hacer seguimiento a su implementación.</t>
  </si>
  <si>
    <t>2.11. Formulación y publicación del Plan de Acción de recomendaciones de cada evaluación realizada al sector Interior en cada vigencia, para hacer seguimiento a su implementación.</t>
  </si>
  <si>
    <t>2.12. Formulación y publicación del Plan de Acción de recomendaciones de cada evaluación realizada al sector Deporte en cada vigencia, para hacer seguimiento a su implementación.</t>
  </si>
  <si>
    <t>2.13. Formulación y publicación del Plan de Acción de recomendaciones de cada evaluación realizada al sector Defensa en cada vigencia, para hacer seguimiento a su implementación.</t>
  </si>
  <si>
    <t>2.14. Formulación y publicación del Plan de Acción de recomendaciones de cada evaluación realizada al sector Cultura en cada vigencia, para hacer seguimiento a su implementación.</t>
  </si>
  <si>
    <t>Ministerio del Interior</t>
  </si>
  <si>
    <t>Ministerio de Defensa</t>
  </si>
  <si>
    <t>Ministerio de Cultura</t>
  </si>
  <si>
    <t>Ministerio de Educación</t>
  </si>
  <si>
    <t>Ministerio de Trabajo</t>
  </si>
  <si>
    <t>Ministerio de Minas y Energía</t>
  </si>
  <si>
    <t>Ministerio de Justicia</t>
  </si>
  <si>
    <t>Departamento Administrativo de la Función Pública</t>
  </si>
  <si>
    <t>Oficina Asesora de Comunicaciones</t>
  </si>
  <si>
    <t xml:space="preserve">Dirección de Seguimiento y Evaluación de Políticas Públicas|Oficina Asesora de Planeación                                                                                                                                                                                                                                    </t>
  </si>
  <si>
    <t>oromero@dnp.gov.co | yenriquez@dnp.gov.co</t>
  </si>
  <si>
    <t>Diana Bohorquez</t>
  </si>
  <si>
    <t>Porcentaje de evaluaciones terminadas del sector Ambiente y Desarrollo Sostenible en la vigencia, con plan de acción de recomendaciones formulado y publicado</t>
  </si>
  <si>
    <t>Porcentaje de evaluaciones terminadas del sector Agricultura y Desarrollo Rural en la vigencia, con plan de acción de recomendaciones formulado y publicado</t>
  </si>
  <si>
    <t>Porcentaje de evaluaciones terminadas del sector Transporte en la vigencia, con plan de acción de recomendaciones formulado y publicado</t>
  </si>
  <si>
    <t>Porcentaje de evaluaciones terminadas del sector de Relaciones Exteriores, con plan de acción de recomendaciones formulado y publicado</t>
  </si>
  <si>
    <t>Porcentaje de evaluaciones terminadas del sector Interior en la vigencia, con plan de acción de recomendaciones formulado y publicado</t>
  </si>
  <si>
    <t>Porcentaje de evaluaciones terminadas del sector Deporte en la vigencia, con plan de acción de recomendaciones formulado y publicado</t>
  </si>
  <si>
    <t>Porcentaje de evaluaciones terminadas del sector Defensa en la vigencia, con plan de acción de recomendaciones formulado y publicado</t>
  </si>
  <si>
    <t>Porcentaje de evaluaciones terminadas del sector Cultura en la vigencia, con plan de acción de recomendaciones formulado y publicado</t>
  </si>
  <si>
    <t>Porcentaje de evaluaciones terminadas del sector Educación en la vigencia, con plan de acción de recomendaciones formulado y publicado</t>
  </si>
  <si>
    <t>Porcentaje de evaluaciones terminadas del sector Trabajo en la vigencia, con plan de acción de recomendaciones formulado y publicado</t>
  </si>
  <si>
    <t>Porcentaje de evaluaciones terminadas del sector Minas y Energía en la vigencia, con plan de acción de recomendaciones formulado y publicado</t>
  </si>
  <si>
    <t>Porcentaje de evaluaciones terminadas del sector Justicia en la vigencia, con plan de acción de recomendaciones formulado y publicado</t>
  </si>
  <si>
    <t>Porcentaje de evaluaciones terminadas del sector Planeación en la vigencia, con plan de acción de recomendaciones formulado y publicado</t>
  </si>
  <si>
    <t>Porcentaje de evaluaciones terminadas del sector Función Pública en la vigencia, con plan de acción de recomendaciones formulado y publicado</t>
  </si>
  <si>
    <t xml:space="preserve">Edith Aristide Galvis </t>
  </si>
  <si>
    <t>earistide@mintransporte.gov.co</t>
  </si>
  <si>
    <t>edna.najar@mininterior.gov.co</t>
  </si>
  <si>
    <t>Edna Paola Najar Rodríguez</t>
  </si>
  <si>
    <t>Monica.Narino@mindefensa.gov.co</t>
  </si>
  <si>
    <t>Mónica Janeth Nariño</t>
  </si>
  <si>
    <t>Alfredo Rafael Goenaga</t>
  </si>
  <si>
    <t>agoenaga@mincultura.gov.co</t>
  </si>
  <si>
    <t>omanrique@mineducacion.gov.co</t>
  </si>
  <si>
    <t>Oscar Javier Manrique</t>
  </si>
  <si>
    <t>German  Insuasty Mora</t>
  </si>
  <si>
    <t>ginsuasty@mintrabajo.gov.co</t>
  </si>
  <si>
    <t>papalacio@minenergia.gov.co</t>
  </si>
  <si>
    <t>Paula Andrea Palacio</t>
  </si>
  <si>
    <t>elsa.penaloza@minjusticia.gov.co</t>
  </si>
  <si>
    <t>Elsa Johanna Peñaloza</t>
  </si>
  <si>
    <t>yenriquez@dnp.gov.co</t>
  </si>
  <si>
    <t>Carlos Andrés Guzmán Rodríguez</t>
  </si>
  <si>
    <t>cguzman@funcionpublica.gov.co</t>
  </si>
  <si>
    <t xml:space="preserve">Porcentaje de avance en la estructura de informe anual de resumen de resultados de evaluaciones
</t>
  </si>
  <si>
    <t xml:space="preserve">Porcentaje de avance en la estructura de un informe de fin de periodo de gobierno, que recoja los resultados de las evaluaciones, para entrega a la construcción del nuevo PND
</t>
  </si>
  <si>
    <t>dbohorquez@dnp.gov.co</t>
  </si>
  <si>
    <t>Porcentaje de avance en fortalecer la estrategia para la socialización de los resultados de las evaluaciones.</t>
  </si>
  <si>
    <t>31/06/2024</t>
  </si>
  <si>
    <t xml:space="preserve">Porcentaje de avance en realizar una evaluación de una nueva intervención del PND 2022-2026. </t>
  </si>
  <si>
    <t>31/06/2023</t>
  </si>
  <si>
    <t xml:space="preserve">3.1 Incluir en el Marco Nacional de Cualificaciones de empleo público, la familia de empleos de seguimiento y evaluación de políticas públicas, para garantizar las capacidades en las entidades públicas </t>
  </si>
  <si>
    <t xml:space="preserve">3.3. Diseñar e implementar un curso de seguimiento y evaluación de políticas públicas, para desarrollar capacidades en seguimiento y evaluación en entidades del orden nacional y territorial </t>
  </si>
  <si>
    <t>3.2 Emitir lineamientos dentro del marco del Plan Nacional de Formación y Capacitación relacionados con la importancia de la capacitación en temáticas de  seguimiento y evaluación de políticas públicas, para ser incluidos en los planes de capacitación de las entidades</t>
  </si>
  <si>
    <t>Avance en emitir lineamientos dentro del marco del Plan Nacional de Formación y Capacitación relacionados con la importancia de la capacitación en temáticas de  seguimiento y evaluación de políticas públicas, para ser incluidos en los planes de capacitación de las entidades</t>
  </si>
  <si>
    <t>Departamento Administrativo de la Función Pública; Escuela Superior de Administración Pública; Departamento Nacional de Planeación</t>
  </si>
  <si>
    <t xml:space="preserve">Dirección de Empleo Público; Subdirección de Proyección Institucional; Dirección de Seguimiento y Evaluación de Políticas Públicas                                                                                                                                                                                      </t>
  </si>
  <si>
    <t>2.15. Formulación y publicación del Plan de Acción de recomendaciones de cada evaluación realizada al sector Educación en cada vigencia, para hacer seguimiento a su implementación.</t>
  </si>
  <si>
    <t>2.16. Formulación y publicación del Plan de Acción de recomendaciones de cada evaluación realizada al sector Trabajo en cada vigencia, para hacer seguimiento a su implementación.</t>
  </si>
  <si>
    <t>2.17. Formulación y publicación del Plan de Acción de recomendaciones de cada evaluación realizada al sector Minas y Energía en cada vigencia, para hacer seguimiento a su implementación.</t>
  </si>
  <si>
    <t>2.18. Formulación y publicación del Plan de Acción de recomendaciones de cada evaluación realizada al sector Justicia en cada vigencia, para hacer seguimiento a su implementación.</t>
  </si>
  <si>
    <t>2.19. Formulación y publicación del Plan de Acción de recomendaciones de cada evaluación realizada al sector Planeación en cada vigencia, para hacer seguimiento a su implementación.</t>
  </si>
  <si>
    <t>2.20. Formulación y publicación del Plan de Acción de recomendaciones de cada evaluación realizada al sector Función Pública en cada vigencia, para hacer seguimiento a su implementación.</t>
  </si>
  <si>
    <t>Ministerio de Ciencia, Tecnología e Innovación</t>
  </si>
  <si>
    <t xml:space="preserve">Juan de Jesús Reyes  </t>
  </si>
  <si>
    <t>jdjreyes@minciencias.gov.co</t>
  </si>
  <si>
    <t>2.21. Formulación y publicación del Plan de Acción de recomendaciones de cada evaluación realizada al sector Ciencia, Tecnología e Innovación en cada vigencia, para hacer seguimiento a su implementación.</t>
  </si>
  <si>
    <t>2.23. Definir una estructura de informe anual de resumen de resultados de las evaluaciones</t>
  </si>
  <si>
    <t>2.24. Definir la estructura de un informe de fin de periodo de gobierno, que recoja los resultados de las evaluaciones, para entrega a la construcción del nuevo PND</t>
  </si>
  <si>
    <t>2.25 Fortalecer la estrategia de comunicaciones para la socialización de los resultados de las evaluaciones realizadas por la DSEPP</t>
  </si>
  <si>
    <t>2.26. Realizar una evaluación de una nueva intervención del PND 2022-2026 en su fase piloto (inicial), de tal forma que con esta información se tomen decisiones sobre su permanencia, financiamiento y/o escalamiento.</t>
  </si>
  <si>
    <t>2.22. Formulación y publicación del Plan de Acción de recomendaciones de cada evaluación realizada al sector Inclusión en cada vigencia, para hacer seguimiento a su implementación.</t>
  </si>
  <si>
    <t>1.2. Ampliar la oferta de evaluaciones, a través de la realización de estas por parte del sector Deporte (utilizando los lineamientos dados por la DSEPP), con el fin de conocer los resultados de los programas y proyectos desarrollados por el sector.</t>
  </si>
  <si>
    <t>1.4. Ampliar la oferta de evaluaciones, a través de la realización de estas por parte del sector Relaciones Exteriores (utilizando los lineamientos dados por la DSEPP), con el fin de conocer los resultados de los programas y proyectos desarrollados por el sector.</t>
  </si>
  <si>
    <t>1.5. Ampliar la oferta de evaluaciones, a través de la realización de estas por parte del sector Salud y Protección Social (utilizando los lineamientos dados por la DSEPP), con el fin de conocer los resultados de los programas y proyectos desarrollados por el sector.</t>
  </si>
  <si>
    <t>1.6. Ampliar la oferta de evaluaciones, a través de la realización de estas por parte del sector Tecnologías de la Información y las Comunicaciones (utilizando los lineamientos dados por la DSEPP), con el fin de conocer los resultados de los programas y proyectos desarrollados por el sector.</t>
  </si>
  <si>
    <t>María Juliana Castañeda | Patricia Moreno</t>
  </si>
  <si>
    <t>macastaneda@dnp.gov.co | pmoreno@dnp.gov.co</t>
  </si>
  <si>
    <t xml:space="preserve">2.1 Construir e implementar un índice de uso de evaluaciones, con el objetivo de medir y ampliar el uso de la evidencia existente de evaluaciones. </t>
  </si>
  <si>
    <t>Porcentaje de avance en la construcción e implementación del Índice de uso de evaluaciones</t>
  </si>
  <si>
    <t>Si, 2.2</t>
  </si>
  <si>
    <t>Porcentaje de evaluaciones terminadas del sector Comercio, Industria y Turismo en la vigencia, con plan de acción de recomendaciones formulado y publicado</t>
  </si>
  <si>
    <t>Porcentaje de evaluaciones terminadas del sector Ciencia, Tecnología e Innovación en la vigencia, con plan de acción de recomendaciones formulado y publicado</t>
  </si>
  <si>
    <t>Porcentaje de evaluaciones terminadas del sector Inclusión y Reconciliación Social en la vigencia, con plan de acción de recomendaciones formulado y publicado</t>
  </si>
  <si>
    <t>2.22. Alineará el ciclo de evaluación al ciclo de inversión pública, para que los resultados sean entregados en el momento que se realiza la discusión de la asignación de presupuesto.</t>
  </si>
  <si>
    <t xml:space="preserve">3.6 Incluir en el premio Nacional de Alta Gerencia un énfasis temático en seguimiento y evaluación, con el objeto de incentivar la realización de evaluaciones en las entidades nacionales y territoriales; además, fortalecerá el uso de los resultados de las evaluaciones para una mejor toma de decisiones. </t>
  </si>
  <si>
    <t>3.5 Actualizar la guía de evaluaciones, con el objetivo de tener lineamientos unificados sobre el desarrollo de evaluaciones para el uso de las entidades del orden nacional y territorial.</t>
  </si>
  <si>
    <t>Ana María Arias</t>
  </si>
  <si>
    <t>amarias@dnp.gov.co</t>
  </si>
  <si>
    <t>Porcentaje de avance en actualización la guía de evaluaciones</t>
  </si>
  <si>
    <t>Dirección de Desarrollo Organizacional                                                                                                                                                                                                                                     Dirección de Seguimiento y Evaluación de Políticas Públicas</t>
  </si>
  <si>
    <t>Fortalecimiento del uso y la institucionalidad de las evaluaciones para la toma de decisiones en Colombia</t>
  </si>
  <si>
    <t>Fortalecer la institucionalidad de la evaluación e impulsar el uso de los resultados y las recomendaciones de las evaluaciones para la toma de decisiones en Colombia.</t>
  </si>
  <si>
    <t>Objetivo 1: Consolidar la oferta de las evaluaciones para generar mayor evidencia sobre el funcionamiento y resultados de las intervenciones públicas.</t>
  </si>
  <si>
    <t>Objetivo 2: Fortalecer la demanda de las evaluaciones que permita su efectivo uso en la toma de decisiones.</t>
  </si>
  <si>
    <t>Objetivo 3. Promover la cultura y la capacidad para realizar y usar evaluaciones, que permita fortalecer la institucionalidad mediante la articulación entre la oferta y la demanda.</t>
  </si>
  <si>
    <t>1.7. Construir un repositorio de intervenciones públicas y sus evaluaciones, de tal forma que sea un insumo para la definición de la agenda anual de evaluaciones; de igual forma, será un instrumento fundamental a nivel presupuestal y de planeación, para ver que intervenciones coinciden y se articulan.</t>
  </si>
  <si>
    <t>1.8. Revisar y detallar la forma de selección de las intervenciones públicas a evaluar, para que la agenda de evaluaciones dé respuesta a las necesidades de información para la toma de decisiones en el país.</t>
  </si>
  <si>
    <t>1.10. Formular el protocolo para brindar acceso a bases de datos para las evaluaciones, en el marco del Comité de Administración de Datos (CAD) como Data Stewardship, para lograr un mayor aprovechamiento de datos provenientes de operaciones estadísticas, registros administrativos o fuentes alternativas como insumo para producir información estadística, a partir de la cual, se podrán implementar evaluaciones de políticas públicas.</t>
  </si>
  <si>
    <t>1.3. Ampliar la oferta de evaluaciones, a través de la realización de estas por parte del Departamento Administrativo para la Prosperidad Social (utilizando los lineamientos dados por la DSEPP), con el fin de conocer los resultados de los programas y proyectos desarrollados por el sector.</t>
  </si>
  <si>
    <t>Subdirección de Contratación|Subdirección de Evaluación</t>
  </si>
  <si>
    <t>Hugo Armando Pérez Ballesteros; Olga Lucía Romero Londoño</t>
  </si>
  <si>
    <t>hperez@funcionpublica.gov.co;oromero@dnp.gov.co</t>
  </si>
  <si>
    <t xml:space="preserve">  Francisco Camargo Salas; Olga Lucía Romero Londoño</t>
  </si>
  <si>
    <t xml:space="preserve"> fcamargo@funcionpublica.gov.co;oromero@dnp.gov.co</t>
  </si>
  <si>
    <t>fcamargo@funcionpublica.gov.co; ana.sterlingb@esap.edu.co; oromero@dnp.gov.co</t>
  </si>
  <si>
    <t>mpgarcia@funcionpublica.gov.co; oromero@dnp.gov.co</t>
  </si>
  <si>
    <t>Dirección de Gestión y Desempeño Institucional; Dirección de Seguimiento y Evaluación de Políticas Públicas</t>
  </si>
  <si>
    <t xml:space="preserve">Francisco Camargo Salas; Ana María Sterling Bastidas;Olga Lucía Romero Londoño                                </t>
  </si>
  <si>
    <t>Número de evaluaciones realizadas por Prosperidad Social, utilizando los lineamientos dados por la DSEPP</t>
  </si>
  <si>
    <t>Departamento Administrativo para la Prosperidad Social</t>
  </si>
  <si>
    <t>Álvaro Alonso Pérez Tirado</t>
  </si>
  <si>
    <t>Yaneth Liliana Enríquez</t>
  </si>
  <si>
    <t>Olga Lucia Romero Londoño | Yaneth Liliana Enríquez</t>
  </si>
  <si>
    <t xml:space="preserve">Porcentaje de avance en la inclusión de la familia de empleos de seguimiento y evaluación en el Marco Nacional de Cualificaciones del empleo público
</t>
  </si>
  <si>
    <t>Roberto Núñez</t>
  </si>
  <si>
    <t>María del Pilar García González; Olga Lucía Romero Londoño</t>
  </si>
  <si>
    <t>Sumatoria del porcentaje de avance en un documento que contenga el análisis de mecanismos para la contratación de Evaluación de las Políticas Públicas como elemento fundamental para la Transparencia y gestión de recursos públicos. 
Hito 1: Analizar los mecanismos actuales para la contratación de evaluaciones de políticas publicas = 20%. 
Hito 2: Validar los mecanismos vigentes = 40%.
Hito 3: Documento con el análisis de los mecanismos para adelantar la contratación de evaluaciones = 40%.</t>
  </si>
  <si>
    <t>Sumatoria de evaluaciones realizadas por el sector Deporte, utilizando los lineamientos dados por la DSEPP.</t>
  </si>
  <si>
    <t>Sumatoria de evaluaciones realizadas por Prosperidad Social, utilizando los lineamientos dados por la DSEPP.</t>
  </si>
  <si>
    <t>Sumatoria de evaluaciones realizadas por el sector Relaciones Exteriores, utilizando los lineamientos dados por la DSEPP.</t>
  </si>
  <si>
    <t>Sumatoria de evaluaciones realizadas por el sector Salud, utilizando los lineamientos dados por la DSEPP.</t>
  </si>
  <si>
    <t>Sumatoria de evaluaciones realizadas por el sector Tecnologías de la Información y Comunicaciones, utilizando los lineamientos dados por la DSEPP.</t>
  </si>
  <si>
    <t xml:space="preserve">Sumatoria del porcentaje de avance en la creación del repositorio de intervenciones públicas.
Hito 1: Definición de contenido y fuentes de información = 20 %.
Hito 2: Desarrollo de un censo en las entidades nacionales = 35 %.
Hito 3: Consolidación del repositorio = 30%.
Hito 4: Actualización del repositorio = 15%.                                                                                                                                                                                                         </t>
  </si>
  <si>
    <t>Sumatoria del porcentaje de avance en un documento que contenga la revisión y detalle de la selección de evaluaciones a incluir en la agenda anual de evaluaciones
Hito 1: Revisión de los criterios de priorización y selección de las evaluaciones = 20%. 
Hito 2: Propuesta de ajuste detallada sobre la selección y criterios de selección de las evaluaciones, bajo el marco del Decreto 1082 de 2015 = 40%.
Hito 3: Piloto de la implementación de la propuesta = 20%.
Hito 4: Documento final de propuesta de criterios de priorización y selección de evaluaciones = 20%.</t>
  </si>
  <si>
    <r>
      <t xml:space="preserve">Sumatoria del porcentaje de avance en el diseño e implementación de la estrategia para aumentar la reutilización de conjuntos de datos derivados de las evaluaciones:
Hito 1: Elaboración y publicación de fichas técnicas estandarizadas para las evaluaciones que permitan publicar conjuntos de datos con los resultados de las evaluaciones de políticas públicas= 25%
Hito 2: Elaboración de conjuntos de datos abiertos con resultados de evaluaciones de programas o políticas públicas. =25%.
Hito 3: Publicación de los conjuntos de datos y fichas derivadas de las evaluaciones de políticas públicas, en el catálogo de datos del portal de datos abiertos del estado colombiano. El catálogo de datos debe permitir encontrar los conjuntos de datos, relacionados con el tipo de producto "evaluación de políticas" fácil y rápidamente </t>
    </r>
    <r>
      <rPr>
        <b/>
        <sz val="10"/>
        <rFont val="Arial Narrow"/>
        <family val="2"/>
      </rPr>
      <t>(apoyo de MinTIC)= 25%</t>
    </r>
    <r>
      <rPr>
        <sz val="10"/>
        <rFont val="Arial Narrow"/>
        <family val="2"/>
      </rPr>
      <t>.
Hito 4: Implementación de estrategia de socialización y divulgación en donde se desarrollen Datatones, Calidatones, Visualizatones u otros eventos para garantizar el uso de los conjuntos datos = 25%.</t>
    </r>
  </si>
  <si>
    <t>Sumatoria del porcentaje de avance en la formulación del protocolo para brindar acceso a bases de datos para las evaluaciones
Hito 1: Elaboración de protocolo = 60%.
Hito 2: Publicación del protocolo = 40%.</t>
  </si>
  <si>
    <t>Sumatoria del porcentaje de avance en la construcción e implementación del índice de uso de evaluaciones:
Hito 1: Revisión y definición de marco teórico = 20%.
Hito 2: Propuesta metodológica para medición = 30%.  
Hito 3: Piloto y validación de metodología = 20%.                                                                                                    
Hito 4: Índice en operación=30%.</t>
  </si>
  <si>
    <t>Sumatoria del porcentaje de avance en la creación del mecanismo de seguimiento para la implementación a las recomendaciones de las evaluaciones:
Hito 1: Diagnóstico y definición de la necesidad = 25%. 
Hito 2: Diseño de arquitectura de seguimiento = 25%.
Hito 3: Pilotaje y pruebas = 25%.
Hito 4: Implementación del mecanismo de seguimiento = 25 %.</t>
  </si>
  <si>
    <t>(Número de planes de acción de recomendaciones de evaluaciones formulados y publicados del sector Tecnologías de la Información y Comunicaciones/Número de evaluaciones terminadas del sector Tecnologías de la Información y Comunicaciones)*100
Nota: Si no se han realizado evaluaciones en el sector, el reporte de avance será cero (sin resultados de evaluación no se podrá formular el plan).</t>
  </si>
  <si>
    <t>(Número de planes de acción de recomendaciones de evaluaciones formulados y publicados del sector Vivienda, Ciudad y Territorio/Número de evaluaciones terminadas del sector Vivienda, Ciudad y Territorio)*100
Nota: Si no se han realizado evaluaciones en el sector, el reporte de avance será cero (sin resultados de evaluación no se podrá formular el plan).</t>
  </si>
  <si>
    <t>(Número de planes de acción de recomendaciones de evaluaciones formulados y publicados del sector Salud y Protección Social/Número de evaluaciones terminadas del sector Salud y Protección Social)*100
Nota: Si no se han realizado evaluaciones en el sector, el reporte de avance será cero (sin resultados de evaluación no se podrá formular el plan).</t>
  </si>
  <si>
    <t>(Número de planes de acción de recomendaciones de evaluaciones formulados y publicados del sector Ambiente y Desarrollo Sostenible/Número de evaluaciones terminadas del sector Ambiente y Desarrollo Sostenible)*100
Nota: Si no se han realizado evaluaciones en el sector, el reporte de avance será cero (sin resultados de evaluación no se podrá formular el plan).</t>
  </si>
  <si>
    <t>(Número de planes de acción de recomendaciones de evaluaciones formulados y publicados del sector Comercio, Industria y Turismo/Número de evaluaciones terminadas del sector Comercio, Industria y Turismo)*100
Nota: Si no se han realizado evaluaciones en el sector, el reporte de avance será cero (sin resultados de evaluación no se podrá formular el plan).</t>
  </si>
  <si>
    <t>(Número de planes de acción de recomendaciones de evaluaciones formulados y publicados del sector Agricultura y Desarrollo Rural/Número de evaluaciones terminadas del sector Agricultura y Desarrollo Rural)*100
Nota: Si no se han realizado evaluaciones en el sector, el reporte de avance será cero (sin resultados de evaluación no se podrá formular el plan).</t>
  </si>
  <si>
    <t>(Número de planes de acción de recomendaciones de evaluaciones formulados y publicados del sector Transporte/Número de evaluaciones terminadas del sector Transporte)*100
Nota: Si no se han realizado evaluaciones en el sector, el reporte de avance será cero (sin resultados de evaluación no se podrá formular el plan).</t>
  </si>
  <si>
    <t>(Número de planes de acción de recomendaciones de evaluaciones formulados y publicados del sector Relaciones Exteriores/Número de evaluaciones terminadas del sector Relaciones Exteriores)*100
Nota: Si no se han realizado evaluaciones en el sector, el reporte de avance será cero (sin resultados de evaluación no se podrá formular el plan).</t>
  </si>
  <si>
    <t>(Número de planes de acción de recomendaciones de evaluaciones formulados y publicados del sector Interior /Número de evaluaciones terminadas del sector  Interior )*100                                                                                                                                                        
Nota: Si no se han realizado evaluaciones en el sector, el reporte de avance será cero (sin resultados de evaluación no se podrá formular el plan).</t>
  </si>
  <si>
    <t>(Número de planes de acción de recomendaciones de evaluaciones formulados y publicados del sector Deporte/Número de evaluaciones terminadas del sector Deporte)*100
Nota: Si no se han realizado evaluaciones en el sector, el reporte de avance será cero (sin resultados de evaluación no se podrá formular el plan).</t>
  </si>
  <si>
    <t>(Número de planes de acción de recomendaciones de evaluaciones formulados y publicados del sector Defensa/Número de evaluaciones terminadas del sector Defensa)*100
Nota: Si no se han realizado evaluaciones en el sector, el reporte de avance será cero (sin resultados de evaluación no se podrá formular el plan).</t>
  </si>
  <si>
    <t>(Número de planes de acción de recomendaciones de evaluaciones formulados y publicados del sector Cultura/Número de evaluaciones terminadas del sector Cultura)*100
Nota: Si no se han realizado evaluaciones en el sector, el reporte de avance será cero (sin resultados de evaluación no se podrá formular el plan).</t>
  </si>
  <si>
    <t>(Número de planes de acción de recomendaciones de evaluaciones formulados y publicados del sector Educación/Número de evaluaciones terminadas del sector Educación)*100
Nota: Si no se han realizado evaluaciones en el sector, el reporte de avance será cero (sin resultados de evaluación no se podrá formular el plan).</t>
  </si>
  <si>
    <t>(Número de planes de acción de recomendaciones de evaluaciones formulados y publicados del sector Trabajo/Número de evaluaciones terminadas del sector Trabajo)*100
Nota: Si no se han realizado evaluaciones en el sector, el reporte de avance será cero (sin resultados de evaluación no se podrá formular el plan).</t>
  </si>
  <si>
    <t>(Número de planes de acción de recomendaciones de evaluaciones formulados y publicados del sector Minas y Energía/Número de evaluaciones terminadas del sector Minas y Energía)*100
Nota: Si no se han realizado evaluaciones en el sector, el reporte de avance será cero (sin resultados de evaluación no se podrá formular el plan).</t>
  </si>
  <si>
    <t>(Número de planes de acción de recomendaciones de evaluaciones formulados y publicados del sector Justicia/Número de evaluaciones terminadas del sector Justicia)*100
Nota: Si no se han realizado evaluaciones en el sector, el reporte de avance será cero (sin resultados de evaluación no se podrá formular el plan).</t>
  </si>
  <si>
    <t>(Número de planes de acción de recomendaciones de evaluaciones formulados y publicados del sector Planeación/Número de evaluaciones terminadas del sector Planeación)*100
Nota: Si no se han realizado evaluaciones en el sector, el reporte de avance será cero (sin resultados de evaluación no se podrá formular el plan).</t>
  </si>
  <si>
    <t>(Número de planes de acción de recomendaciones de evaluaciones formulados y publicados del sector Función Pública/Número de evaluaciones terminadas del sector Función Pública)*100
Nota: Si no se han realizado evaluaciones en el sector, el reporte de avance será cero (sin resultados de evaluación no se podrá formular el plan).</t>
  </si>
  <si>
    <t>(Número de planes de acción de recomendaciones de evaluaciones formulados y publicados del sector Ciencia, Tecnología e Innovación/Número de evaluaciones terminadas del sector Ciencia, Tecnología e Innovación)*100
Nota: Si no se han realizado evaluaciones en el sector, el reporte de avance será cero (sin resultados de evaluación no se podrá formular el plan).</t>
  </si>
  <si>
    <t>(Número de planes de acción de recomendaciones de evaluaciones formulados y publicados del sector Inclusión y Reconciliación Social/Número de evaluaciones terminadas del sector Inclusión y Reconciliación Social)*100
Nota: Si no se han realizado evaluaciones en el sector, el reporte de avance será cero (sin resultados de evaluación no se podrá formular el plan).</t>
  </si>
  <si>
    <t>Sumatoria del porcentaje de avance en  ajuste del ciclo de la evaluación:
Hito 1: Propuesta de ajuste = 30%. 
Hito 2: Transición y piloto = 30%.                                                                                                                             
Hito 3: Implementación de ajuste en el ciclo de la evaluación = 40%.</t>
  </si>
  <si>
    <t>Sumatoria del porcentaje de avance en la estructura de informe anual de resumen de resultados de evaluaciones:
Hito 1: Diseño estructura y revisión de marco teórico = 50%.
Hito 2: Elaboración de informe piloto 2023 = 30%.
Hito 3: Ajuste estructura y elaboración de informe 2024 = 10%.                                                                                                                                                                                                                                              Hito 4: Elaboración de informe 2025 = 5%.
Hito 5: Elaboración de informe 2026 = 5%.</t>
  </si>
  <si>
    <t>Sumatoria del porcentaje de avance en la estructura de un informe de fin de periodo de gobierno, que recoja los resultados de las evaluaciones, para entrega a la construcción del nuevo PND:
Hito 1: Diseño estructura y piloto = 30%.
Hito 2: Revisión y ajuste de estructura = 50%.                                                                                                                                                                                                                                                                                                                                                                                                                                                                            Hito 3: Elaboración de informe = 20%.</t>
  </si>
  <si>
    <t>Sumatoria del porcentaje de avance en fortalecer la estrategia para la socialización de los resultados de las evaluaciones:
Hito 1: Diagnóstico = 30%.
Hito 2: Diseño de estrategia = 50%.                                                                                                                                                                                                                                                                                                                                                                                                                                                                            Hito 3: Piloto y ajuste = 20%.</t>
  </si>
  <si>
    <t>Sumatoria del porcentaje de avance en realizar una evaluación de una nueva intervención del PND 2022-2026:
Hito 1: Determinación de intervención a evaluar = 20%.
Hito 2: Diseño de la evaluación = 20%.                                                                                                                                                                                                                                                                                                                                                                                                                                                                            Hito 3: Ejecución de la evaluación = 30%.
Hito 4: Informe final de la evaluación = 20%.
Hito 5: Uso de la evaluación para decisión de permanencia, financiamiento y/o escalamiento = 10%.</t>
  </si>
  <si>
    <t>Sumatoria de avance en la inclusión de la familia de empleos de seguimiento y evaluación en el Marco Nacional de Cualificaciones del empleo público:
Hito 1: Caracterización e identificación de brechas = 30 %.
Hito 2: Análisis ocupacional y funcional = 30 %.
Hito 3: Estructuración de la cualificación = 30 %.
Hito 4: Inclusión de la cualificación en el Marco Nacional de Cualificaciones = 10%.</t>
  </si>
  <si>
    <t>Sumatoria de avance en emitir lineamientos dentro del marco del Plan Nacional de Formación y Capacitación relacionados con la importancia de la capacitación en temáticas de  seguimiento y evaluación de políticas públicas, para ser incluidos en los planes de capacitación de las entidades:
Hito 1: Definición de contenido de la circular = 30 %.
Hito 2: Desarrollo de contenido y validaciones de la circular = 40 %.
Hito 3: Emisión de circular con lineamientos dentro del marco del Plan Nacional de Formación y Capacitación relacionados con la importancia de la capacitación en temáticas de  seguimiento y evaluación de políticas públicas, para ser incluidos en los planes de capacitación de las entidades = 30 %.</t>
  </si>
  <si>
    <t>Sumatoria de avance en el desarrollo del curso de seguimiento y evaluación:
Hito 1: Definición de contenido = 25 %.
Hito 2: Desarrollo de contenido y validaciones = 25 %.
Hito 3: Producción del Curso = 25 %.
Hito 4: Lanzamiento del Curso = 25%.</t>
  </si>
  <si>
    <t>Porcentaje de avance de la estrategia dirigida a entidades territoriales para fortalecer la implementación de seguimiento y evaluación a políticas, planes, programas y proyectos:
Hito 1: De acuerdo al programa definido de capacitaciones identificar los actores que intervienen en la estrategia=10%.
Hito 2: Focalizar las entidades territoriales a quienes se les prestará capacitación= 10%.
Hito 3: Diseñar la estrategia con los actores identificados, determinando metas, procesos y sistemas de medición= 10%.
Hito 4: Implementar la estrategia= 40%.
Hito 5: Medir el avance de la estrategia= 20%.
Hito 6: Realizar un informe de resultado de la implementación de la estrategia= 10%.</t>
  </si>
  <si>
    <t>Porcentaje de avance en actualización la guía de evaluaciones:
Hito 1: Revisión de guía actual e identificación de necesidades de actualización = 20%.
Hito 2: Desarrollo de contenido = 40%.
Hito 3: Revisión y validación por pares de la guía = 20%.
Hito 4: Publicación de la guía actualizada = 20%.</t>
  </si>
  <si>
    <t>Sumatoria del porcentaje de avance en la inclusión del énfasis temático en seguimiento y evaluación en el premio Nacional de Alta Gerencia:
Hito 1: Definición del énfasis temático en seguimiento y evaluación = 40%.
Hito 2: Estructura final del énfasis = 30%.
Hito 3. Primera entrega del énfasis de seguimiento y evaluación en el premio Nacional de Alta Gerencia = 30%.</t>
  </si>
  <si>
    <t>s</t>
  </si>
  <si>
    <t>16 de mayo de 2022</t>
  </si>
  <si>
    <t>INDICADORES DE RESULTADO</t>
  </si>
  <si>
    <t xml:space="preserve">      1. CARACTERÍSTICAS GENERALES</t>
  </si>
  <si>
    <t xml:space="preserve">   2. MEDICIÓN</t>
  </si>
  <si>
    <t xml:space="preserve">   3. SEGUIMIENTO</t>
  </si>
  <si>
    <t>Descripción</t>
  </si>
  <si>
    <t>Relación con:</t>
  </si>
  <si>
    <t>Unidad de medida</t>
  </si>
  <si>
    <t>Tiempo de medición</t>
  </si>
  <si>
    <t>Línea base</t>
  </si>
  <si>
    <t>Metas</t>
  </si>
  <si>
    <t>Metodología de medición</t>
  </si>
  <si>
    <t xml:space="preserve">Fuentes de información </t>
  </si>
  <si>
    <t>Días de rezago</t>
  </si>
  <si>
    <t>Serie disponible</t>
  </si>
  <si>
    <t>Responsable del indicador</t>
  </si>
  <si>
    <t>Responsable del seguimiento al indicador en DNP</t>
  </si>
  <si>
    <t>Avance</t>
  </si>
  <si>
    <t>Dimensión</t>
  </si>
  <si>
    <t>Indicadores de resultado del PND vigente</t>
  </si>
  <si>
    <t>ODS</t>
  </si>
  <si>
    <t>Acción PAS</t>
  </si>
  <si>
    <t>Año</t>
  </si>
  <si>
    <t>Fuente LB</t>
  </si>
  <si>
    <t>2022-2</t>
  </si>
  <si>
    <t>2023-2</t>
  </si>
  <si>
    <t>2024-2</t>
  </si>
  <si>
    <t>2025-2</t>
  </si>
  <si>
    <t>2026-2</t>
  </si>
  <si>
    <t>2027-2</t>
  </si>
  <si>
    <t>2028-2</t>
  </si>
  <si>
    <t>2029-2</t>
  </si>
  <si>
    <t>2030-2</t>
  </si>
  <si>
    <t xml:space="preserve">Índice Nacional de Capacidades en Evaluación </t>
  </si>
  <si>
    <t xml:space="preserve">Coordinado por DEval , busca medir las capacidades y prácticas de evaluación en el ámbito de las políticas, programas y servicios sociales de los países, y la elaboración de un informe periódico que resuma los principales resultados, caracterice la situación en cada país y a nivel regional, y las tendencias observadas. </t>
  </si>
  <si>
    <t>Porcentaje de evaluaciones con datos cuantitativos primarios publicados en el catálogo ANDA</t>
  </si>
  <si>
    <t>ODS 16. Paz, justicia e instituciones sólidas</t>
  </si>
  <si>
    <t xml:space="preserve">La disponibilidad de la línea de base estará durante el segundo semestre de 2022 y a partir de esta información se podrán formular las metas.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</si>
</sst>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quot;$&quot;\ #,##0;\-&quot;$&quot;\ #,##0"/>
    <numFmt numFmtId="165" formatCode="&quot;$&quot;\ #,##0.00;\-&quot;$&quot;\ #,##0.00"/>
    <numFmt numFmtId="166" formatCode="_-&quot;$&quot;\ * #,##0_-;\-&quot;$&quot;\ * #,##0_-;_-&quot;$&quot;\ * &quot;-&quot;_-;_-@_-"/>
    <numFmt numFmtId="167" formatCode="_-* #,##0_-;\-* #,##0_-;_-* &quot;-&quot;_-;_-@_-"/>
    <numFmt numFmtId="168" formatCode="_-&quot;$&quot;\ * #,##0.00_-;\-&quot;$&quot;\ * #,##0.00_-;_-&quot;$&quot;\ * &quot;-&quot;??_-;_-@_-"/>
    <numFmt numFmtId="169" formatCode="_-* #,##0.00_-;\-* #,##0.00_-;_-* &quot;-&quot;??_-;_-@_-"/>
    <numFmt numFmtId="170" formatCode="_ * #,##0.00_ ;_ * \-#,##0.00_ ;_ * &quot;-&quot;??_ ;_ @_ "/>
    <numFmt numFmtId="171" formatCode="_ * #,##0_ ;_ * \-#,##0_ ;_ * &quot;-&quot;??_ ;_ @_ "/>
    <numFmt numFmtId="172" formatCode="#.##000"/>
    <numFmt numFmtId="173" formatCode="\$#,#00"/>
    <numFmt numFmtId="174" formatCode="#,#00"/>
    <numFmt numFmtId="175" formatCode="#.##0,"/>
    <numFmt numFmtId="176" formatCode="\$#,"/>
    <numFmt numFmtId="177" formatCode="\$#,##0.00\ ;\(\$#,##0.00\)"/>
    <numFmt numFmtId="178" formatCode="#,##0.000;\-#,##0.000"/>
    <numFmt numFmtId="179" formatCode="_ [$€-2]\ * #,##0.00_ ;_ [$€-2]\ * \-#,##0.00_ ;_ [$€-2]\ * &quot;-&quot;??_ "/>
    <numFmt numFmtId="180" formatCode="0.0%"/>
    <numFmt numFmtId="181" formatCode="_-&quot;$&quot;* #,##0_-;\-&quot;$&quot;* #,##0_-;_-&quot;$&quot;* &quot;-&quot;_-;_-@_-"/>
    <numFmt numFmtId="182" formatCode="_-&quot;$&quot;* #,##0.00_-;\-&quot;$&quot;* #,##0.00_-;_-&quot;$&quot;* &quot;-&quot;??_-;_-@_-"/>
    <numFmt numFmtId="183" formatCode="_(&quot;$&quot;\ * #,##0.00_);_(&quot;$&quot;\ * \(#,##0.00\);_(&quot;$&quot;\ * &quot;-&quot;??_);_(@_)"/>
    <numFmt numFmtId="184" formatCode="&quot;$&quot;\ #,##0"/>
    <numFmt numFmtId="185" formatCode="&quot;$&quot;\ #,##0.0;\-&quot;$&quot;\ #,##0.0"/>
    <numFmt numFmtId="186" formatCode="_-&quot;$&quot;\ * #,##0.0_-;\-&quot;$&quot;\ * #,##0.0_-;_-&quot;$&quot;\ * &quot;-&quot;??_-;_-@_-"/>
  </numFmts>
  <fonts count="4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8"/>
      <name val="Arial"/>
      <family val="2"/>
    </font>
    <font>
      <sz val="12"/>
      <color indexed="24"/>
      <name val="Modern"/>
      <family val="3"/>
      <charset val="255"/>
    </font>
    <font>
      <b/>
      <sz val="18"/>
      <color indexed="24"/>
      <name val="Modern"/>
      <family val="3"/>
      <charset val="255"/>
    </font>
    <font>
      <b/>
      <sz val="12"/>
      <color indexed="24"/>
      <name val="Modern"/>
      <family val="3"/>
      <charset val="255"/>
    </font>
    <font>
      <sz val="12"/>
      <name val="Arial Narrow"/>
      <family val="2"/>
    </font>
    <font>
      <b/>
      <sz val="11"/>
      <name val="Arial Narrow"/>
      <family val="2"/>
    </font>
    <font>
      <b/>
      <sz val="10"/>
      <name val="Arial Narrow"/>
      <family val="2"/>
    </font>
    <font>
      <b/>
      <sz val="12"/>
      <color theme="0"/>
      <name val="Arial Narrow"/>
      <family val="2"/>
    </font>
    <font>
      <sz val="11"/>
      <name val="Arial Narrow"/>
      <family val="2"/>
    </font>
    <font>
      <b/>
      <sz val="18"/>
      <color theme="0"/>
      <name val="Arial Narrow"/>
      <family val="2"/>
    </font>
    <font>
      <b/>
      <sz val="10"/>
      <name val="Arial"/>
      <family val="2"/>
    </font>
    <font>
      <b/>
      <sz val="12"/>
      <name val="Arial Narrow"/>
      <family val="2"/>
    </font>
    <font>
      <b/>
      <u/>
      <sz val="11"/>
      <color theme="1"/>
      <name val="Calibri"/>
      <family val="2"/>
      <scheme val="minor"/>
    </font>
    <font>
      <sz val="11"/>
      <color rgb="FF000000"/>
      <name val="Calibri"/>
      <family val="2"/>
      <scheme val="minor"/>
    </font>
    <font>
      <sz val="10"/>
      <name val="Arial Narrow"/>
      <family val="2"/>
    </font>
    <font>
      <u/>
      <sz val="10"/>
      <color indexed="12"/>
      <name val="Arial"/>
      <family val="2"/>
    </font>
    <font>
      <sz val="10"/>
      <color theme="1"/>
      <name val="Arial Narrow"/>
      <family val="2"/>
    </font>
    <font>
      <b/>
      <vertAlign val="superscript"/>
      <sz val="11"/>
      <name val="Arial Narrow"/>
      <family val="2"/>
    </font>
    <font>
      <b/>
      <vertAlign val="superscript"/>
      <sz val="10"/>
      <name val="Arial Narrow"/>
      <family val="2"/>
    </font>
    <font>
      <sz val="11"/>
      <name val="Times New Roman"/>
      <family val="1"/>
    </font>
    <font>
      <sz val="10"/>
      <name val="Arial"/>
      <family val="2"/>
    </font>
    <font>
      <u/>
      <sz val="10"/>
      <color theme="10"/>
      <name val="Arial"/>
      <family val="2"/>
    </font>
    <font>
      <u/>
      <sz val="11"/>
      <color theme="10"/>
      <name val="Calibri"/>
      <family val="2"/>
      <scheme val="minor"/>
    </font>
    <font>
      <sz val="10"/>
      <color rgb="FF000000"/>
      <name val="Arial"/>
      <family val="2"/>
    </font>
    <font>
      <sz val="10"/>
      <name val="Arial"/>
      <family val="2"/>
    </font>
    <font>
      <sz val="10"/>
      <name val="Arial"/>
      <family val="2"/>
    </font>
    <font>
      <u/>
      <sz val="11"/>
      <name val="Arial Narrow"/>
      <family val="2"/>
    </font>
    <font>
      <u/>
      <sz val="10"/>
      <name val="Arial"/>
      <family val="2"/>
    </font>
    <font>
      <sz val="10"/>
      <color rgb="FFFF0000"/>
      <name val="Arial Narrow"/>
      <family val="2"/>
    </font>
    <font>
      <sz val="14"/>
      <color theme="0"/>
      <name val="Arial Narrow"/>
      <family val="2"/>
    </font>
    <font>
      <b/>
      <sz val="14"/>
      <color theme="0"/>
      <name val="Arial Narrow"/>
      <family val="2"/>
    </font>
  </fonts>
  <fills count="8">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65"/>
        <bgColor indexed="64"/>
      </patternFill>
    </fill>
    <fill>
      <patternFill patternType="solid">
        <fgColor rgb="FFFFFFFF"/>
        <bgColor rgb="FF000000"/>
      </patternFill>
    </fill>
  </fills>
  <borders count="56">
    <border>
      <left/>
      <right/>
      <top/>
      <bottom/>
      <diagonal/>
    </border>
    <border>
      <left style="thin">
        <color auto="1"/>
      </left>
      <right/>
      <top style="thin">
        <color auto="1"/>
      </top>
      <bottom/>
      <diagonal/>
    </border>
    <border>
      <left/>
      <right/>
      <top style="double">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medium">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style="thin">
        <color auto="1"/>
      </right>
      <top/>
      <bottom/>
      <diagonal/>
    </border>
    <border>
      <left/>
      <right/>
      <top style="thin">
        <color auto="1"/>
      </top>
      <bottom/>
      <diagonal/>
    </border>
    <border>
      <left style="medium">
        <color auto="1"/>
      </left>
      <right style="thin">
        <color auto="1"/>
      </right>
      <top style="thin">
        <color auto="1"/>
      </top>
      <bottom/>
      <diagonal/>
    </border>
    <border>
      <left style="thin">
        <color auto="1"/>
      </left>
      <right/>
      <top style="thin">
        <color auto="1"/>
      </top>
      <bottom style="thin">
        <color theme="0" tint="-0.34998626667073579"/>
      </bottom>
      <diagonal/>
    </border>
    <border>
      <left style="medium">
        <color auto="1"/>
      </left>
      <right/>
      <top style="medium">
        <color auto="1"/>
      </top>
      <bottom/>
      <diagonal/>
    </border>
    <border>
      <left/>
      <right/>
      <top style="medium">
        <color auto="1"/>
      </top>
      <bottom/>
      <diagonal/>
    </border>
    <border>
      <left style="medium">
        <color auto="1"/>
      </left>
      <right style="thin">
        <color auto="1"/>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hair">
        <color auto="1"/>
      </top>
      <bottom style="hair">
        <color auto="1"/>
      </bottom>
      <diagonal/>
    </border>
    <border>
      <left/>
      <right/>
      <top style="thin">
        <color auto="1"/>
      </top>
      <bottom style="thin">
        <color theme="0" tint="-0.34998626667073579"/>
      </bottom>
      <diagonal/>
    </border>
    <border>
      <left style="thin">
        <color auto="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medium">
        <color auto="1"/>
      </bottom>
      <diagonal/>
    </border>
    <border>
      <left/>
      <right/>
      <top style="thin">
        <color theme="0" tint="-0.34998626667073579"/>
      </top>
      <bottom style="medium">
        <color auto="1"/>
      </bottom>
      <diagonal/>
    </border>
    <border>
      <left style="medium">
        <color auto="1"/>
      </left>
      <right/>
      <top/>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right/>
      <top/>
      <bottom style="medium">
        <color auto="1"/>
      </bottom>
      <diagonal/>
    </border>
    <border>
      <left style="medium">
        <color auto="1"/>
      </left>
      <right style="thin">
        <color auto="1"/>
      </right>
      <top style="hair">
        <color auto="1"/>
      </top>
      <bottom/>
      <diagonal/>
    </border>
    <border>
      <left style="thin">
        <color auto="1"/>
      </left>
      <right/>
      <top style="thin">
        <color theme="0" tint="-0.34998626667073579"/>
      </top>
      <bottom/>
      <diagonal/>
    </border>
    <border>
      <left/>
      <right/>
      <top style="thin">
        <color theme="0" tint="-0.34998626667073579"/>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88">
    <xf numFmtId="0" fontId="0" fillId="0" borderId="0"/>
    <xf numFmtId="0" fontId="7" fillId="0" borderId="0">
      <protection locked="0"/>
    </xf>
    <xf numFmtId="0" fontId="7" fillId="0" borderId="0">
      <protection locked="0"/>
    </xf>
    <xf numFmtId="175" fontId="8" fillId="0" borderId="0">
      <protection locked="0"/>
    </xf>
    <xf numFmtId="173" fontId="8" fillId="0" borderId="0">
      <protection locked="0"/>
    </xf>
    <xf numFmtId="176" fontId="8" fillId="0" borderId="0">
      <protection locked="0"/>
    </xf>
    <xf numFmtId="0" fontId="8" fillId="0" borderId="0">
      <protection locked="0"/>
    </xf>
    <xf numFmtId="179" fontId="5" fillId="0" borderId="0" applyFont="0" applyFill="0" applyBorder="0" applyAlignment="0" applyProtection="0"/>
    <xf numFmtId="0" fontId="8" fillId="0" borderId="0">
      <protection locked="0"/>
    </xf>
    <xf numFmtId="174" fontId="8" fillId="0" borderId="0">
      <protection locked="0"/>
    </xf>
    <xf numFmtId="174" fontId="8" fillId="0" borderId="0">
      <protection locked="0"/>
    </xf>
    <xf numFmtId="0" fontId="8" fillId="0" borderId="0">
      <protection locked="0"/>
    </xf>
    <xf numFmtId="0" fontId="7" fillId="0" borderId="0">
      <protection locked="0"/>
    </xf>
    <xf numFmtId="0" fontId="7" fillId="0" borderId="0">
      <protection locked="0"/>
    </xf>
    <xf numFmtId="0" fontId="7" fillId="0" borderId="0">
      <protection locked="0"/>
    </xf>
    <xf numFmtId="173" fontId="8" fillId="0" borderId="0">
      <protection locked="0"/>
    </xf>
    <xf numFmtId="178" fontId="5" fillId="0" borderId="0">
      <protection locked="0"/>
    </xf>
    <xf numFmtId="172" fontId="8" fillId="0" borderId="0">
      <protection locked="0"/>
    </xf>
    <xf numFmtId="164" fontId="9" fillId="0" borderId="0">
      <protection locked="0"/>
    </xf>
    <xf numFmtId="39" fontId="10" fillId="0" borderId="1" applyFill="0">
      <alignment horizontal="left"/>
    </xf>
    <xf numFmtId="0" fontId="5" fillId="0" borderId="0" applyNumberFormat="0"/>
    <xf numFmtId="0" fontId="8" fillId="0" borderId="2">
      <protection locked="0"/>
    </xf>
    <xf numFmtId="0" fontId="11" fillId="0" borderId="0" applyProtection="0"/>
    <xf numFmtId="177" fontId="11" fillId="0" borderId="0" applyProtection="0"/>
    <xf numFmtId="0" fontId="12" fillId="0" borderId="0" applyProtection="0"/>
    <xf numFmtId="0" fontId="13" fillId="0" borderId="0" applyProtection="0"/>
    <xf numFmtId="0" fontId="11" fillId="0" borderId="3" applyProtection="0"/>
    <xf numFmtId="0" fontId="11" fillId="0" borderId="0"/>
    <xf numFmtId="10" fontId="11" fillId="0" borderId="0" applyProtection="0"/>
    <xf numFmtId="0" fontId="11" fillId="0" borderId="0"/>
    <xf numFmtId="2" fontId="11" fillId="0" borderId="0" applyProtection="0"/>
    <xf numFmtId="4" fontId="11" fillId="0" borderId="0" applyProtection="0"/>
    <xf numFmtId="0" fontId="4" fillId="0" borderId="0"/>
    <xf numFmtId="0" fontId="5" fillId="0" borderId="0"/>
    <xf numFmtId="0" fontId="25" fillId="0" borderId="0" applyNumberFormat="0" applyFill="0" applyBorder="0" applyAlignment="0" applyProtection="0">
      <alignment vertical="top"/>
      <protection locked="0"/>
    </xf>
    <xf numFmtId="0" fontId="3" fillId="0" borderId="0"/>
    <xf numFmtId="167" fontId="30" fillId="0" borderId="0" applyFont="0" applyFill="0" applyBorder="0" applyAlignment="0" applyProtection="0"/>
    <xf numFmtId="9" fontId="5" fillId="0" borderId="0" applyFont="0" applyFill="0" applyBorder="0" applyAlignment="0" applyProtection="0"/>
    <xf numFmtId="0" fontId="2" fillId="0" borderId="0"/>
    <xf numFmtId="0" fontId="1" fillId="0" borderId="0"/>
    <xf numFmtId="182" fontId="1" fillId="0" borderId="0" applyFont="0" applyFill="0" applyBorder="0" applyAlignment="0" applyProtection="0"/>
    <xf numFmtId="9" fontId="1" fillId="0" borderId="0" applyFont="0" applyFill="0" applyBorder="0" applyAlignment="0" applyProtection="0"/>
    <xf numFmtId="0" fontId="31" fillId="0" borderId="0" applyNumberFormat="0" applyFill="0" applyBorder="0" applyAlignment="0" applyProtection="0"/>
    <xf numFmtId="169" fontId="5" fillId="0" borderId="0" applyFont="0" applyFill="0" applyBorder="0" applyAlignment="0" applyProtection="0"/>
    <xf numFmtId="181"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170" fontId="5" fillId="0" borderId="0" applyFont="0" applyFill="0" applyBorder="0" applyAlignment="0" applyProtection="0"/>
    <xf numFmtId="183" fontId="5" fillId="0" borderId="0" applyFont="0" applyFill="0" applyBorder="0" applyAlignment="0" applyProtection="0"/>
    <xf numFmtId="0" fontId="1" fillId="0" borderId="0"/>
    <xf numFmtId="167" fontId="5" fillId="0" borderId="0" applyFont="0" applyFill="0" applyBorder="0" applyAlignment="0" applyProtection="0"/>
    <xf numFmtId="0" fontId="1" fillId="0" borderId="0"/>
    <xf numFmtId="0" fontId="32" fillId="0" borderId="0" applyNumberForma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3" fillId="0" borderId="0"/>
    <xf numFmtId="166" fontId="33" fillId="0" borderId="0" applyFont="0" applyFill="0" applyBorder="0" applyAlignment="0" applyProtection="0"/>
    <xf numFmtId="164" fontId="9" fillId="0" borderId="0">
      <protection locked="0"/>
    </xf>
    <xf numFmtId="39" fontId="6" fillId="0" borderId="1" applyFill="0">
      <alignment horizontal="left"/>
    </xf>
    <xf numFmtId="0" fontId="8" fillId="0" borderId="2">
      <protection locked="0"/>
    </xf>
    <xf numFmtId="167" fontId="5" fillId="0" borderId="0" applyFont="0" applyFill="0" applyBorder="0" applyAlignment="0" applyProtection="0"/>
    <xf numFmtId="39" fontId="6" fillId="0" borderId="1" applyFill="0">
      <alignment horizontal="left"/>
    </xf>
    <xf numFmtId="0" fontId="1" fillId="0" borderId="0"/>
    <xf numFmtId="169" fontId="1" fillId="0" borderId="0" applyFont="0" applyFill="0" applyBorder="0" applyAlignment="0" applyProtection="0"/>
    <xf numFmtId="0" fontId="1" fillId="0" borderId="0"/>
    <xf numFmtId="169" fontId="5"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167" fontId="5" fillId="0" borderId="0" applyFont="0" applyFill="0" applyBorder="0" applyAlignment="0" applyProtection="0"/>
    <xf numFmtId="181" fontId="5"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169" fontId="5" fillId="0" borderId="0" applyFont="0" applyFill="0" applyBorder="0" applyAlignment="0" applyProtection="0"/>
    <xf numFmtId="181" fontId="5"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7" fontId="5" fillId="0" borderId="0" applyFont="0" applyFill="0" applyBorder="0" applyAlignment="0" applyProtection="0"/>
    <xf numFmtId="181" fontId="5"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169" fontId="5" fillId="0" borderId="0" applyFont="0" applyFill="0" applyBorder="0" applyAlignment="0" applyProtection="0"/>
    <xf numFmtId="181" fontId="5" fillId="0" borderId="0" applyFont="0" applyFill="0" applyBorder="0" applyAlignment="0" applyProtection="0"/>
    <xf numFmtId="0" fontId="1" fillId="0" borderId="0"/>
    <xf numFmtId="0" fontId="1" fillId="0" borderId="0"/>
    <xf numFmtId="167" fontId="5" fillId="0" borderId="0" applyFont="0" applyFill="0" applyBorder="0" applyAlignment="0" applyProtection="0"/>
    <xf numFmtId="181" fontId="5"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169" fontId="5" fillId="0" borderId="0" applyFont="0" applyFill="0" applyBorder="0" applyAlignment="0" applyProtection="0"/>
    <xf numFmtId="181" fontId="5" fillId="0" borderId="0" applyFont="0" applyFill="0" applyBorder="0" applyAlignment="0" applyProtection="0"/>
    <xf numFmtId="0" fontId="1" fillId="0" borderId="0"/>
    <xf numFmtId="164" fontId="9" fillId="0" borderId="0">
      <protection locked="0"/>
    </xf>
    <xf numFmtId="0" fontId="1" fillId="0" borderId="0"/>
    <xf numFmtId="167" fontId="5" fillId="0" borderId="0" applyFont="0" applyFill="0" applyBorder="0" applyAlignment="0" applyProtection="0"/>
    <xf numFmtId="0" fontId="1" fillId="0" borderId="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8" fillId="0" borderId="2">
      <protection locked="0"/>
    </xf>
    <xf numFmtId="170" fontId="5" fillId="0" borderId="0" applyFont="0" applyFill="0" applyBorder="0" applyAlignment="0" applyProtection="0"/>
    <xf numFmtId="0" fontId="1" fillId="0" borderId="0"/>
    <xf numFmtId="170" fontId="5" fillId="0" borderId="0" applyFont="0" applyFill="0" applyBorder="0" applyAlignment="0" applyProtection="0"/>
    <xf numFmtId="167"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1" fillId="0" borderId="0"/>
    <xf numFmtId="167" fontId="5" fillId="0" borderId="0" applyFont="0" applyFill="0" applyBorder="0" applyAlignment="0" applyProtection="0"/>
    <xf numFmtId="181" fontId="5"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169" fontId="5" fillId="0" borderId="0" applyFont="0" applyFill="0" applyBorder="0" applyAlignment="0" applyProtection="0"/>
    <xf numFmtId="181" fontId="5"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167" fontId="5" fillId="0" borderId="0" applyFont="0" applyFill="0" applyBorder="0" applyAlignment="0" applyProtection="0"/>
    <xf numFmtId="181" fontId="5"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169" fontId="5" fillId="0" borderId="0" applyFont="0" applyFill="0" applyBorder="0" applyAlignment="0" applyProtection="0"/>
    <xf numFmtId="181" fontId="5"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7" fontId="5" fillId="0" borderId="0" applyFont="0" applyFill="0" applyBorder="0" applyAlignment="0" applyProtection="0"/>
    <xf numFmtId="181" fontId="5"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169" fontId="5" fillId="0" borderId="0" applyFont="0" applyFill="0" applyBorder="0" applyAlignment="0" applyProtection="0"/>
    <xf numFmtId="181" fontId="5" fillId="0" borderId="0" applyFont="0" applyFill="0" applyBorder="0" applyAlignment="0" applyProtection="0"/>
    <xf numFmtId="0" fontId="1" fillId="0" borderId="0"/>
    <xf numFmtId="0" fontId="1" fillId="0" borderId="0"/>
    <xf numFmtId="167" fontId="5" fillId="0" borderId="0" applyFont="0" applyFill="0" applyBorder="0" applyAlignment="0" applyProtection="0"/>
    <xf numFmtId="181" fontId="5" fillId="0" borderId="0" applyFont="0" applyFill="0" applyBorder="0" applyAlignment="0" applyProtection="0"/>
    <xf numFmtId="0" fontId="1" fillId="0" borderId="0"/>
    <xf numFmtId="169" fontId="1" fillId="0" borderId="0" applyFont="0" applyFill="0" applyBorder="0" applyAlignment="0" applyProtection="0"/>
    <xf numFmtId="0" fontId="1" fillId="0" borderId="0"/>
    <xf numFmtId="169" fontId="5" fillId="0" borderId="0" applyFont="0" applyFill="0" applyBorder="0" applyAlignment="0" applyProtection="0"/>
    <xf numFmtId="181" fontId="5" fillId="0" borderId="0" applyFont="0" applyFill="0" applyBorder="0" applyAlignment="0" applyProtection="0"/>
    <xf numFmtId="0" fontId="1" fillId="0" borderId="0"/>
    <xf numFmtId="0" fontId="1" fillId="0" borderId="0"/>
    <xf numFmtId="167" fontId="5" fillId="0" borderId="0" applyFont="0" applyFill="0" applyBorder="0" applyAlignment="0" applyProtection="0"/>
    <xf numFmtId="0" fontId="1" fillId="0" borderId="0"/>
    <xf numFmtId="0" fontId="1" fillId="0" borderId="0"/>
    <xf numFmtId="167" fontId="5"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82" fontId="5" fillId="0" borderId="0" applyFont="0" applyFill="0" applyBorder="0" applyAlignment="0" applyProtection="0"/>
    <xf numFmtId="0" fontId="5" fillId="0" borderId="0"/>
    <xf numFmtId="0" fontId="5" fillId="0" borderId="0"/>
    <xf numFmtId="169" fontId="1" fillId="0" borderId="0" applyFont="0" applyFill="0" applyBorder="0" applyAlignment="0" applyProtection="0"/>
    <xf numFmtId="169" fontId="34" fillId="0" borderId="0" applyFont="0" applyFill="0" applyBorder="0" applyAlignment="0" applyProtection="0"/>
    <xf numFmtId="9" fontId="34" fillId="0" borderId="0" applyFont="0" applyFill="0" applyBorder="0" applyAlignment="0" applyProtection="0"/>
    <xf numFmtId="168" fontId="35" fillId="0" borderId="0" applyFont="0" applyFill="0" applyBorder="0" applyAlignment="0" applyProtection="0"/>
    <xf numFmtId="9" fontId="5" fillId="0" borderId="0" applyFont="0" applyFill="0" applyBorder="0" applyAlignment="0" applyProtection="0"/>
  </cellStyleXfs>
  <cellXfs count="285">
    <xf numFmtId="0" fontId="0" fillId="0" borderId="0" xfId="0"/>
    <xf numFmtId="0" fontId="20" fillId="0" borderId="0" xfId="0" applyFont="1"/>
    <xf numFmtId="0" fontId="22" fillId="0" borderId="14" xfId="0" applyFont="1" applyBorder="1" applyAlignment="1">
      <alignment vertical="center" wrapText="1"/>
    </xf>
    <xf numFmtId="0" fontId="0" fillId="0" borderId="16" xfId="0" applyBorder="1" applyAlignment="1">
      <alignment horizontal="center" vertical="center"/>
    </xf>
    <xf numFmtId="0" fontId="0" fillId="0" borderId="4" xfId="0" applyBorder="1" applyAlignment="1">
      <alignment vertical="center" wrapText="1"/>
    </xf>
    <xf numFmtId="0" fontId="0" fillId="0" borderId="4" xfId="0" applyBorder="1" applyAlignment="1">
      <alignment wrapText="1"/>
    </xf>
    <xf numFmtId="0" fontId="23" fillId="0" borderId="4" xfId="0" applyFont="1" applyBorder="1" applyAlignment="1">
      <alignment vertical="center" wrapText="1"/>
    </xf>
    <xf numFmtId="0" fontId="0" fillId="0" borderId="17" xfId="0" applyBorder="1" applyAlignment="1">
      <alignment vertical="center" wrapText="1"/>
    </xf>
    <xf numFmtId="0" fontId="0" fillId="0" borderId="4" xfId="0" applyBorder="1"/>
    <xf numFmtId="0" fontId="0" fillId="0" borderId="17" xfId="0" applyBorder="1"/>
    <xf numFmtId="0" fontId="23" fillId="0" borderId="4" xfId="0" applyFont="1" applyBorder="1" applyAlignment="1">
      <alignment horizontal="left" vertical="center"/>
    </xf>
    <xf numFmtId="0" fontId="0" fillId="0" borderId="10" xfId="0" applyBorder="1" applyAlignment="1">
      <alignment vertical="center" wrapText="1"/>
    </xf>
    <xf numFmtId="0" fontId="0" fillId="0" borderId="10" xfId="0" applyBorder="1"/>
    <xf numFmtId="0" fontId="0" fillId="0" borderId="19" xfId="0" applyBorder="1"/>
    <xf numFmtId="0" fontId="14" fillId="5" borderId="0" xfId="0" applyFont="1" applyFill="1" applyAlignment="1">
      <alignment vertical="center"/>
    </xf>
    <xf numFmtId="9" fontId="14" fillId="5" borderId="0" xfId="0" applyNumberFormat="1" applyFont="1" applyFill="1" applyAlignment="1">
      <alignment vertical="center"/>
    </xf>
    <xf numFmtId="3" fontId="14" fillId="5" borderId="0" xfId="0" applyNumberFormat="1" applyFont="1" applyFill="1" applyAlignment="1">
      <alignment vertical="center"/>
    </xf>
    <xf numFmtId="0" fontId="14" fillId="0" borderId="0" xfId="0" applyFont="1" applyAlignment="1">
      <alignment vertical="center"/>
    </xf>
    <xf numFmtId="9" fontId="14" fillId="0" borderId="0" xfId="0" applyNumberFormat="1" applyFont="1" applyAlignment="1">
      <alignment vertical="center"/>
    </xf>
    <xf numFmtId="3" fontId="14" fillId="0" borderId="0" xfId="0" applyNumberFormat="1" applyFont="1" applyAlignment="1">
      <alignment vertical="center"/>
    </xf>
    <xf numFmtId="0" fontId="14" fillId="0" borderId="0" xfId="0" applyFont="1" applyAlignment="1">
      <alignment vertical="center" wrapText="1"/>
    </xf>
    <xf numFmtId="9" fontId="14" fillId="0" borderId="0" xfId="0" applyNumberFormat="1" applyFont="1" applyAlignment="1">
      <alignment vertical="center" wrapText="1"/>
    </xf>
    <xf numFmtId="3" fontId="14" fillId="0" borderId="0" xfId="0" applyNumberFormat="1" applyFont="1" applyAlignment="1">
      <alignment vertical="center" wrapText="1"/>
    </xf>
    <xf numFmtId="0" fontId="5" fillId="0" borderId="0" xfId="0" applyFont="1"/>
    <xf numFmtId="0" fontId="24" fillId="0" borderId="4" xfId="0" applyFont="1" applyBorder="1" applyAlignment="1" applyProtection="1">
      <alignment vertical="center" wrapText="1"/>
      <protection locked="0"/>
    </xf>
    <xf numFmtId="3" fontId="24" fillId="0" borderId="4" xfId="284" applyNumberFormat="1" applyFont="1" applyFill="1" applyBorder="1" applyAlignment="1" applyProtection="1">
      <alignment horizontal="center" vertical="center" wrapText="1"/>
      <protection locked="0"/>
    </xf>
    <xf numFmtId="171" fontId="16" fillId="0" borderId="16" xfId="284" applyNumberFormat="1" applyFont="1" applyFill="1" applyBorder="1" applyAlignment="1" applyProtection="1">
      <alignment vertical="center" wrapText="1"/>
      <protection locked="0"/>
    </xf>
    <xf numFmtId="3" fontId="16" fillId="0" borderId="8" xfId="0" applyNumberFormat="1" applyFont="1" applyBorder="1" applyAlignment="1" applyProtection="1">
      <alignment horizontal="center" vertical="center"/>
      <protection locked="0"/>
    </xf>
    <xf numFmtId="0" fontId="16" fillId="0" borderId="32" xfId="0" applyFont="1" applyBorder="1" applyAlignment="1" applyProtection="1">
      <alignment vertical="center" wrapText="1"/>
      <protection locked="0"/>
    </xf>
    <xf numFmtId="0" fontId="17" fillId="3" borderId="26" xfId="0" applyFont="1" applyFill="1" applyBorder="1" applyAlignment="1">
      <alignment horizontal="center" vertical="center"/>
    </xf>
    <xf numFmtId="0" fontId="24" fillId="0" borderId="24" xfId="0" applyFont="1" applyBorder="1" applyAlignment="1" applyProtection="1">
      <alignment horizontal="left" vertical="top" wrapText="1"/>
      <protection locked="0"/>
    </xf>
    <xf numFmtId="0" fontId="24" fillId="0" borderId="39" xfId="0" applyFont="1" applyBorder="1" applyAlignment="1" applyProtection="1">
      <alignment horizontal="left" vertical="top" wrapText="1"/>
      <protection locked="0"/>
    </xf>
    <xf numFmtId="0" fontId="24" fillId="0" borderId="40" xfId="0" applyFont="1" applyBorder="1" applyAlignment="1" applyProtection="1">
      <alignment horizontal="left" vertical="top" wrapText="1"/>
      <protection locked="0"/>
    </xf>
    <xf numFmtId="0" fontId="24" fillId="0" borderId="41" xfId="0" applyFont="1" applyBorder="1" applyAlignment="1" applyProtection="1">
      <alignment horizontal="left" vertical="top" wrapText="1"/>
      <protection locked="0"/>
    </xf>
    <xf numFmtId="0" fontId="24" fillId="0" borderId="42" xfId="0" applyFont="1" applyBorder="1" applyAlignment="1" applyProtection="1">
      <alignment horizontal="left" vertical="top" wrapText="1"/>
      <protection locked="0"/>
    </xf>
    <xf numFmtId="0" fontId="24" fillId="0" borderId="43" xfId="0" applyFont="1" applyBorder="1" applyAlignment="1" applyProtection="1">
      <alignment horizontal="left" vertical="top" wrapText="1"/>
      <protection locked="0"/>
    </xf>
    <xf numFmtId="0" fontId="17" fillId="3" borderId="25" xfId="0" applyFont="1" applyFill="1" applyBorder="1" applyAlignment="1">
      <alignment horizontal="left" vertical="center"/>
    </xf>
    <xf numFmtId="0" fontId="17" fillId="3" borderId="36" xfId="0" applyFont="1" applyFill="1" applyBorder="1" applyAlignment="1">
      <alignment vertical="center" wrapText="1"/>
    </xf>
    <xf numFmtId="0" fontId="17" fillId="3" borderId="37" xfId="0" applyFont="1" applyFill="1" applyBorder="1" applyAlignment="1">
      <alignment vertical="center" wrapText="1"/>
    </xf>
    <xf numFmtId="0" fontId="17" fillId="3" borderId="36" xfId="0" applyFont="1" applyFill="1" applyBorder="1" applyAlignment="1">
      <alignment vertical="center"/>
    </xf>
    <xf numFmtId="0" fontId="17" fillId="3" borderId="37" xfId="0" applyFont="1" applyFill="1" applyBorder="1" applyAlignment="1">
      <alignment vertical="center"/>
    </xf>
    <xf numFmtId="1" fontId="18" fillId="0" borderId="32" xfId="0" applyNumberFormat="1" applyFont="1" applyBorder="1" applyAlignment="1" applyProtection="1">
      <alignment vertical="center"/>
      <protection locked="0"/>
    </xf>
    <xf numFmtId="0" fontId="18" fillId="2" borderId="13" xfId="0" applyFont="1" applyFill="1" applyBorder="1" applyAlignment="1" applyProtection="1">
      <alignment vertical="center" wrapText="1"/>
      <protection locked="0"/>
    </xf>
    <xf numFmtId="0" fontId="19" fillId="3" borderId="36" xfId="0" applyFont="1" applyFill="1" applyBorder="1" applyAlignment="1">
      <alignment vertical="center"/>
    </xf>
    <xf numFmtId="0" fontId="19" fillId="3" borderId="37" xfId="0" applyFont="1" applyFill="1" applyBorder="1" applyAlignment="1">
      <alignment vertical="center"/>
    </xf>
    <xf numFmtId="0" fontId="24" fillId="0" borderId="1" xfId="0" applyFont="1" applyBorder="1" applyAlignment="1" applyProtection="1">
      <alignment horizontal="left" vertical="top"/>
      <protection locked="0"/>
    </xf>
    <xf numFmtId="0" fontId="24" fillId="0" borderId="22" xfId="0" applyFont="1" applyBorder="1" applyAlignment="1" applyProtection="1">
      <alignment horizontal="left" vertical="top" wrapText="1"/>
      <protection locked="0"/>
    </xf>
    <xf numFmtId="0" fontId="24" fillId="0" borderId="20" xfId="0" applyFont="1" applyBorder="1" applyAlignment="1" applyProtection="1">
      <alignment horizontal="left" vertical="top"/>
      <protection locked="0"/>
    </xf>
    <xf numFmtId="0" fontId="24" fillId="0" borderId="0" xfId="0" applyFont="1" applyAlignment="1" applyProtection="1">
      <alignment horizontal="left" vertical="top" wrapText="1"/>
      <protection locked="0"/>
    </xf>
    <xf numFmtId="9" fontId="24" fillId="0" borderId="4" xfId="285" applyFont="1" applyFill="1" applyBorder="1" applyAlignment="1" applyProtection="1">
      <alignment horizontal="center" vertical="center" wrapText="1"/>
      <protection locked="0"/>
    </xf>
    <xf numFmtId="0" fontId="18" fillId="0" borderId="28" xfId="0" applyFont="1" applyBorder="1" applyAlignment="1" applyProtection="1">
      <alignment vertical="center"/>
      <protection locked="0"/>
    </xf>
    <xf numFmtId="0" fontId="14" fillId="5" borderId="44" xfId="0" applyFont="1" applyFill="1" applyBorder="1" applyAlignment="1">
      <alignment vertical="center"/>
    </xf>
    <xf numFmtId="0" fontId="15" fillId="0" borderId="35" xfId="0" applyFont="1" applyBorder="1" applyAlignment="1">
      <alignment vertical="center"/>
    </xf>
    <xf numFmtId="0" fontId="15" fillId="0" borderId="45" xfId="0" applyFont="1" applyBorder="1" applyAlignment="1">
      <alignment vertical="center"/>
    </xf>
    <xf numFmtId="0" fontId="14" fillId="0" borderId="30" xfId="0" applyFont="1" applyBorder="1" applyAlignment="1">
      <alignment vertical="center"/>
    </xf>
    <xf numFmtId="0" fontId="15" fillId="0" borderId="30" xfId="0" applyFont="1" applyBorder="1" applyAlignment="1">
      <alignment vertical="center"/>
    </xf>
    <xf numFmtId="0" fontId="15" fillId="0" borderId="13" xfId="0" applyFont="1" applyBorder="1" applyAlignment="1">
      <alignment vertical="center"/>
    </xf>
    <xf numFmtId="0" fontId="15" fillId="0" borderId="9" xfId="0" applyFont="1" applyBorder="1" applyAlignment="1">
      <alignment vertical="center"/>
    </xf>
    <xf numFmtId="0" fontId="16" fillId="0" borderId="31" xfId="0" applyFont="1" applyBorder="1" applyAlignment="1" applyProtection="1">
      <alignment vertical="center"/>
      <protection locked="0"/>
    </xf>
    <xf numFmtId="2" fontId="24" fillId="0" borderId="4" xfId="284" applyNumberFormat="1" applyFont="1" applyFill="1" applyBorder="1" applyAlignment="1" applyProtection="1">
      <alignment horizontal="center" vertical="center" wrapText="1"/>
      <protection locked="0"/>
    </xf>
    <xf numFmtId="4" fontId="16" fillId="0" borderId="5" xfId="0" applyNumberFormat="1" applyFont="1" applyBorder="1" applyAlignment="1" applyProtection="1">
      <alignment horizontal="centerContinuous" vertical="center"/>
      <protection locked="0"/>
    </xf>
    <xf numFmtId="0" fontId="15" fillId="4" borderId="15" xfId="0" applyFont="1" applyFill="1" applyBorder="1" applyAlignment="1">
      <alignment horizontal="centerContinuous" vertical="center"/>
    </xf>
    <xf numFmtId="3" fontId="15" fillId="4" borderId="15" xfId="0" applyNumberFormat="1" applyFont="1" applyFill="1" applyBorder="1" applyAlignment="1">
      <alignment horizontal="centerContinuous" vertical="center"/>
    </xf>
    <xf numFmtId="4" fontId="16" fillId="0" borderId="13" xfId="0" applyNumberFormat="1" applyFont="1" applyBorder="1" applyAlignment="1" applyProtection="1">
      <alignment horizontal="centerContinuous" vertical="center"/>
      <protection locked="0"/>
    </xf>
    <xf numFmtId="3" fontId="16" fillId="0" borderId="13" xfId="0" applyNumberFormat="1" applyFont="1" applyBorder="1" applyAlignment="1" applyProtection="1">
      <alignment horizontal="centerContinuous" vertical="center"/>
      <protection locked="0"/>
    </xf>
    <xf numFmtId="3" fontId="16" fillId="0" borderId="9" xfId="0" applyNumberFormat="1" applyFont="1" applyBorder="1" applyAlignment="1" applyProtection="1">
      <alignment horizontal="centerContinuous" vertical="center"/>
      <protection locked="0"/>
    </xf>
    <xf numFmtId="0" fontId="18" fillId="0" borderId="13" xfId="0" applyFont="1" applyBorder="1" applyAlignment="1" applyProtection="1">
      <alignment horizontal="center" vertical="center" wrapText="1"/>
      <protection locked="0"/>
    </xf>
    <xf numFmtId="14" fontId="18" fillId="0" borderId="13" xfId="0" applyNumberFormat="1" applyFont="1" applyBorder="1" applyAlignment="1" applyProtection="1">
      <alignment vertical="center" wrapText="1"/>
      <protection locked="0"/>
    </xf>
    <xf numFmtId="1" fontId="18" fillId="0" borderId="13" xfId="0" applyNumberFormat="1" applyFont="1" applyBorder="1" applyAlignment="1" applyProtection="1">
      <alignment vertical="center"/>
      <protection locked="0"/>
    </xf>
    <xf numFmtId="1" fontId="18" fillId="0" borderId="9" xfId="0" applyNumberFormat="1" applyFont="1" applyBorder="1" applyAlignment="1" applyProtection="1">
      <alignment vertical="center"/>
      <protection locked="0"/>
    </xf>
    <xf numFmtId="0" fontId="18" fillId="0" borderId="9" xfId="0" applyFont="1" applyBorder="1" applyAlignment="1" applyProtection="1">
      <alignment vertical="center" wrapText="1"/>
      <protection locked="0"/>
    </xf>
    <xf numFmtId="0" fontId="15" fillId="2" borderId="13" xfId="0" applyFont="1" applyFill="1" applyBorder="1" applyAlignment="1">
      <alignment vertical="center"/>
    </xf>
    <xf numFmtId="0" fontId="15" fillId="2" borderId="13" xfId="0" applyFont="1" applyFill="1" applyBorder="1" applyAlignment="1">
      <alignment vertical="center" wrapText="1"/>
    </xf>
    <xf numFmtId="0" fontId="15" fillId="2" borderId="5" xfId="0" applyFont="1" applyFill="1" applyBorder="1" applyAlignment="1">
      <alignment vertical="center"/>
    </xf>
    <xf numFmtId="0" fontId="15" fillId="0" borderId="21" xfId="0" applyFont="1" applyBorder="1" applyAlignment="1">
      <alignment vertical="center"/>
    </xf>
    <xf numFmtId="0" fontId="15" fillId="0" borderId="6" xfId="0" applyFont="1" applyBorder="1" applyAlignment="1">
      <alignment vertical="center"/>
    </xf>
    <xf numFmtId="0" fontId="15" fillId="0" borderId="31" xfId="0" applyFont="1" applyBorder="1" applyAlignment="1">
      <alignment vertical="center"/>
    </xf>
    <xf numFmtId="0" fontId="15" fillId="0" borderId="32" xfId="0" applyFont="1" applyBorder="1" applyAlignment="1">
      <alignment vertical="center"/>
    </xf>
    <xf numFmtId="0" fontId="15" fillId="0" borderId="5" xfId="0" applyFont="1" applyBorder="1" applyAlignment="1">
      <alignment vertical="center"/>
    </xf>
    <xf numFmtId="0" fontId="5" fillId="0" borderId="4" xfId="0" applyFont="1" applyBorder="1" applyAlignment="1">
      <alignment vertical="center" wrapText="1"/>
    </xf>
    <xf numFmtId="0" fontId="16" fillId="4" borderId="7" xfId="0" applyFont="1" applyFill="1" applyBorder="1" applyAlignment="1" applyProtection="1">
      <alignment horizontal="center" vertical="center" wrapText="1"/>
      <protection locked="0"/>
    </xf>
    <xf numFmtId="0" fontId="15" fillId="4" borderId="15" xfId="0" applyFont="1" applyFill="1" applyBorder="1" applyAlignment="1" applyProtection="1">
      <alignment horizontal="centerContinuous" vertical="center"/>
      <protection locked="0"/>
    </xf>
    <xf numFmtId="0" fontId="15" fillId="4" borderId="28" xfId="0" applyFont="1" applyFill="1" applyBorder="1" applyAlignment="1">
      <alignment horizontal="centerContinuous" vertical="justify"/>
    </xf>
    <xf numFmtId="0" fontId="15" fillId="4" borderId="29" xfId="0" applyFont="1" applyFill="1" applyBorder="1" applyAlignment="1">
      <alignment horizontal="centerContinuous" vertical="justify"/>
    </xf>
    <xf numFmtId="0" fontId="16" fillId="4" borderId="4" xfId="0" applyFont="1" applyFill="1" applyBorder="1" applyAlignment="1">
      <alignment horizontal="centerContinuous" vertical="center"/>
    </xf>
    <xf numFmtId="0" fontId="16" fillId="4" borderId="4" xfId="0" applyFont="1" applyFill="1" applyBorder="1" applyAlignment="1" applyProtection="1">
      <alignment horizontal="centerContinuous" vertical="center"/>
      <protection locked="0"/>
    </xf>
    <xf numFmtId="0" fontId="16" fillId="4" borderId="4" xfId="0" applyFont="1" applyFill="1" applyBorder="1" applyAlignment="1">
      <alignment horizontal="center" vertical="center"/>
    </xf>
    <xf numFmtId="3" fontId="15" fillId="4" borderId="15" xfId="0" applyNumberFormat="1" applyFont="1" applyFill="1" applyBorder="1" applyAlignment="1">
      <alignment horizontal="centerContinuous" vertical="center" wrapText="1"/>
    </xf>
    <xf numFmtId="0" fontId="17" fillId="3" borderId="26" xfId="0" applyFont="1" applyFill="1" applyBorder="1" applyAlignment="1">
      <alignment vertical="center" wrapText="1"/>
    </xf>
    <xf numFmtId="0" fontId="15" fillId="4" borderId="15" xfId="0" applyFont="1" applyFill="1" applyBorder="1" applyAlignment="1" applyProtection="1">
      <alignment horizontal="centerContinuous" vertical="center" wrapText="1"/>
      <protection locked="0"/>
    </xf>
    <xf numFmtId="0" fontId="15" fillId="4" borderId="4" xfId="0" applyFont="1" applyFill="1" applyBorder="1" applyAlignment="1">
      <alignment horizontal="centerContinuous" vertical="top" wrapText="1"/>
    </xf>
    <xf numFmtId="164" fontId="24" fillId="0" borderId="4" xfId="284" applyNumberFormat="1" applyFont="1" applyFill="1" applyBorder="1" applyAlignment="1" applyProtection="1">
      <alignment vertical="center" wrapText="1"/>
      <protection locked="0"/>
    </xf>
    <xf numFmtId="164" fontId="24" fillId="0" borderId="4" xfId="284" applyNumberFormat="1" applyFont="1" applyFill="1" applyBorder="1" applyAlignment="1" applyProtection="1">
      <alignment horizontal="center" vertical="center" wrapText="1"/>
      <protection locked="0"/>
    </xf>
    <xf numFmtId="1" fontId="24" fillId="0" borderId="4" xfId="285"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vertical="center"/>
    </xf>
    <xf numFmtId="0" fontId="29" fillId="0" borderId="0" xfId="0" applyFont="1" applyAlignment="1">
      <alignment vertical="center"/>
    </xf>
    <xf numFmtId="0" fontId="22" fillId="0" borderId="4" xfId="0" applyFont="1" applyBorder="1" applyAlignment="1">
      <alignment vertical="center" wrapText="1"/>
    </xf>
    <xf numFmtId="180" fontId="24" fillId="0" borderId="4" xfId="285" applyNumberFormat="1" applyFont="1" applyFill="1" applyBorder="1" applyAlignment="1" applyProtection="1">
      <alignment horizontal="center" vertical="center" wrapText="1"/>
      <protection locked="0"/>
    </xf>
    <xf numFmtId="167" fontId="24" fillId="0" borderId="4" xfId="36" applyFont="1" applyFill="1" applyBorder="1" applyAlignment="1" applyProtection="1">
      <alignment horizontal="center" vertical="center" wrapText="1"/>
      <protection locked="0"/>
    </xf>
    <xf numFmtId="0" fontId="16" fillId="0" borderId="50" xfId="0" applyFont="1" applyBorder="1" applyAlignment="1" applyProtection="1">
      <alignment vertical="center" wrapText="1"/>
      <protection locked="0"/>
    </xf>
    <xf numFmtId="171" fontId="16" fillId="0" borderId="5" xfId="284" applyNumberFormat="1" applyFont="1" applyFill="1" applyBorder="1" applyAlignment="1" applyProtection="1">
      <alignment horizontal="center" vertical="center" wrapText="1"/>
      <protection locked="0"/>
    </xf>
    <xf numFmtId="0" fontId="16" fillId="0" borderId="21" xfId="0" applyFont="1" applyBorder="1" applyAlignment="1">
      <alignment horizontal="center" vertical="center" wrapText="1"/>
    </xf>
    <xf numFmtId="0" fontId="26" fillId="0" borderId="20" xfId="0" applyFont="1" applyBorder="1" applyAlignment="1" applyProtection="1">
      <alignment horizontal="left" vertical="top"/>
      <protection locked="0"/>
    </xf>
    <xf numFmtId="0" fontId="24" fillId="0" borderId="52" xfId="0" applyFont="1" applyBorder="1" applyAlignment="1" applyProtection="1">
      <alignment horizontal="left" vertical="top" wrapText="1"/>
      <protection locked="0"/>
    </xf>
    <xf numFmtId="0" fontId="24" fillId="0" borderId="53" xfId="0" applyFont="1" applyBorder="1" applyAlignment="1" applyProtection="1">
      <alignment horizontal="left" vertical="top" wrapText="1"/>
      <protection locked="0"/>
    </xf>
    <xf numFmtId="0" fontId="24" fillId="0" borderId="4" xfId="0" applyFont="1" applyBorder="1" applyAlignment="1">
      <alignment horizontal="left" vertical="center" wrapText="1"/>
    </xf>
    <xf numFmtId="0" fontId="24" fillId="5" borderId="4" xfId="0" applyFont="1" applyFill="1" applyBorder="1" applyAlignment="1">
      <alignment horizontal="center" vertical="center" wrapText="1"/>
    </xf>
    <xf numFmtId="9" fontId="24" fillId="0" borderId="4" xfId="0" applyNumberFormat="1" applyFont="1" applyBorder="1" applyAlignment="1">
      <alignment horizontal="center" vertical="center"/>
    </xf>
    <xf numFmtId="10" fontId="24" fillId="0" borderId="4" xfId="0" applyNumberFormat="1" applyFont="1" applyBorder="1" applyAlignment="1">
      <alignment horizontal="center" vertical="center" wrapText="1"/>
    </xf>
    <xf numFmtId="0" fontId="24" fillId="0" borderId="4" xfId="0" applyFont="1" applyBorder="1" applyAlignment="1">
      <alignment horizontal="center" vertical="center" wrapText="1"/>
    </xf>
    <xf numFmtId="0" fontId="14" fillId="0" borderId="4" xfId="0" applyFont="1" applyBorder="1" applyAlignment="1">
      <alignment vertical="center"/>
    </xf>
    <xf numFmtId="14" fontId="24" fillId="0" borderId="4" xfId="0" applyNumberFormat="1" applyFont="1" applyBorder="1" applyAlignment="1">
      <alignment horizontal="center" vertical="center" wrapText="1"/>
    </xf>
    <xf numFmtId="0" fontId="15" fillId="0" borderId="13" xfId="0" applyFont="1" applyFill="1" applyBorder="1" applyAlignment="1">
      <alignment vertical="center"/>
    </xf>
    <xf numFmtId="0" fontId="0" fillId="0" borderId="0" xfId="0" applyAlignment="1">
      <alignment horizontal="center"/>
    </xf>
    <xf numFmtId="0" fontId="0" fillId="0" borderId="4" xfId="0" applyBorder="1" applyAlignment="1">
      <alignment horizontal="center" vertical="center" wrapText="1"/>
    </xf>
    <xf numFmtId="0" fontId="5" fillId="0" borderId="0" xfId="0" applyFont="1" applyAlignment="1">
      <alignment horizont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vertical="center" wrapText="1"/>
    </xf>
    <xf numFmtId="0" fontId="16" fillId="4" borderId="4" xfId="0" applyFont="1" applyFill="1" applyBorder="1" applyAlignment="1">
      <alignment horizontal="center" vertical="center"/>
    </xf>
    <xf numFmtId="171" fontId="24" fillId="0" borderId="9" xfId="284" applyNumberFormat="1" applyFont="1" applyFill="1" applyBorder="1" applyAlignment="1" applyProtection="1">
      <alignment vertical="center" wrapText="1"/>
      <protection locked="0"/>
    </xf>
    <xf numFmtId="14" fontId="24" fillId="0" borderId="54" xfId="0" applyNumberFormat="1" applyFont="1" applyBorder="1" applyAlignment="1">
      <alignment horizontal="center" vertical="center" wrapText="1"/>
    </xf>
    <xf numFmtId="15" fontId="24" fillId="0" borderId="54" xfId="0" applyNumberFormat="1" applyFont="1" applyBorder="1" applyAlignment="1">
      <alignment horizontal="center" vertical="center" wrapText="1"/>
    </xf>
    <xf numFmtId="0" fontId="24" fillId="0" borderId="54" xfId="0" applyFont="1" applyFill="1" applyBorder="1" applyAlignment="1">
      <alignment horizontal="center" vertical="center" wrapText="1"/>
    </xf>
    <xf numFmtId="0" fontId="24" fillId="0" borderId="4" xfId="0" applyFont="1" applyBorder="1" applyAlignment="1">
      <alignment vertical="center" wrapText="1"/>
    </xf>
    <xf numFmtId="49" fontId="24" fillId="0" borderId="9" xfId="284" applyNumberFormat="1" applyFont="1" applyFill="1" applyBorder="1" applyAlignment="1" applyProtection="1">
      <alignment vertical="center" wrapText="1"/>
      <protection locked="0"/>
    </xf>
    <xf numFmtId="9" fontId="24" fillId="0" borderId="4" xfId="45" applyFont="1" applyFill="1" applyBorder="1" applyAlignment="1">
      <alignment horizontal="center" vertical="center"/>
    </xf>
    <xf numFmtId="0" fontId="24" fillId="0" borderId="4" xfId="33" applyFont="1" applyBorder="1" applyAlignment="1">
      <alignment horizontal="center" vertical="center"/>
    </xf>
    <xf numFmtId="15" fontId="24" fillId="0" borderId="4" xfId="33" applyNumberFormat="1" applyFont="1" applyBorder="1" applyAlignment="1" applyProtection="1">
      <alignment horizontal="center" vertical="center" wrapText="1"/>
      <protection locked="0"/>
    </xf>
    <xf numFmtId="14" fontId="24" fillId="5" borderId="4" xfId="0" applyNumberFormat="1" applyFont="1" applyFill="1" applyBorder="1" applyAlignment="1" applyProtection="1">
      <alignment horizontal="center" vertical="center" wrapText="1"/>
      <protection locked="0"/>
    </xf>
    <xf numFmtId="15" fontId="24" fillId="0" borderId="4" xfId="0" applyNumberFormat="1"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14" fontId="24" fillId="5" borderId="4" xfId="33" applyNumberFormat="1" applyFont="1" applyFill="1" applyBorder="1" applyAlignment="1" applyProtection="1">
      <alignment horizontal="center" vertical="center" wrapText="1"/>
      <protection locked="0"/>
    </xf>
    <xf numFmtId="9" fontId="24" fillId="5" borderId="4" xfId="41" applyFont="1" applyFill="1" applyBorder="1" applyAlignment="1" applyProtection="1">
      <alignment horizontal="center" vertical="center" wrapText="1"/>
      <protection locked="0"/>
    </xf>
    <xf numFmtId="0" fontId="24" fillId="0" borderId="4" xfId="39" applyFont="1" applyFill="1" applyBorder="1" applyAlignment="1" applyProtection="1">
      <alignment horizontal="center" vertical="center" wrapText="1"/>
      <protection locked="0"/>
    </xf>
    <xf numFmtId="15" fontId="24" fillId="0" borderId="4" xfId="33" applyNumberFormat="1" applyFont="1" applyFill="1" applyBorder="1" applyAlignment="1" applyProtection="1">
      <alignment horizontal="center" vertical="center" wrapText="1"/>
      <protection locked="0"/>
    </xf>
    <xf numFmtId="9" fontId="24" fillId="0" borderId="4" xfId="41" applyFont="1" applyFill="1" applyBorder="1" applyAlignment="1" applyProtection="1">
      <alignment horizontal="center" vertical="center" wrapText="1"/>
      <protection locked="0"/>
    </xf>
    <xf numFmtId="10" fontId="24" fillId="0" borderId="4" xfId="41" applyNumberFormat="1" applyFont="1" applyFill="1" applyBorder="1" applyAlignment="1" applyProtection="1">
      <alignment horizontal="center" vertical="center" wrapText="1"/>
      <protection locked="0"/>
    </xf>
    <xf numFmtId="0" fontId="24" fillId="0" borderId="4" xfId="33" applyFont="1" applyBorder="1" applyAlignment="1" applyProtection="1">
      <alignment horizontal="center" vertical="center" wrapText="1"/>
      <protection locked="0"/>
    </xf>
    <xf numFmtId="0" fontId="24" fillId="5" borderId="4" xfId="33" applyFont="1" applyFill="1" applyBorder="1" applyAlignment="1">
      <alignment horizontal="center" vertical="center"/>
    </xf>
    <xf numFmtId="9" fontId="24" fillId="5" borderId="4" xfId="45" applyFont="1" applyFill="1" applyBorder="1" applyAlignment="1">
      <alignment horizontal="center" vertical="center"/>
    </xf>
    <xf numFmtId="0" fontId="24" fillId="5" borderId="4" xfId="52" applyFont="1" applyFill="1" applyBorder="1" applyAlignment="1">
      <alignment vertical="center" wrapText="1"/>
    </xf>
    <xf numFmtId="0" fontId="24" fillId="0" borderId="0" xfId="0" applyFont="1" applyBorder="1" applyAlignment="1">
      <alignment horizontal="left" vertical="center" wrapText="1"/>
    </xf>
    <xf numFmtId="10" fontId="24" fillId="0" borderId="4" xfId="285" applyNumberFormat="1" applyFont="1" applyFill="1" applyBorder="1" applyAlignment="1" applyProtection="1">
      <alignment horizontal="center" vertical="center" wrapText="1"/>
      <protection locked="0"/>
    </xf>
    <xf numFmtId="15" fontId="24" fillId="5" borderId="4" xfId="0" applyNumberFormat="1" applyFont="1" applyFill="1" applyBorder="1" applyAlignment="1" applyProtection="1">
      <alignment horizontal="center" vertical="center" wrapText="1"/>
      <protection locked="0"/>
    </xf>
    <xf numFmtId="9" fontId="24" fillId="0" borderId="4" xfId="285" applyFont="1" applyFill="1" applyBorder="1" applyAlignment="1">
      <alignment horizontal="center" vertical="center"/>
    </xf>
    <xf numFmtId="0" fontId="24" fillId="5" borderId="4" xfId="0" applyFont="1" applyFill="1" applyBorder="1" applyAlignment="1">
      <alignment horizontal="left" vertical="center" wrapText="1"/>
    </xf>
    <xf numFmtId="0" fontId="24" fillId="5" borderId="4" xfId="52" applyFont="1" applyFill="1" applyBorder="1" applyAlignment="1">
      <alignment horizontal="left" vertical="center" wrapText="1"/>
    </xf>
    <xf numFmtId="184" fontId="24" fillId="0" borderId="4" xfId="4" applyNumberFormat="1" applyFont="1" applyBorder="1" applyAlignment="1">
      <alignment horizontal="center" vertical="center" wrapText="1"/>
      <protection locked="0"/>
    </xf>
    <xf numFmtId="185" fontId="24" fillId="0" borderId="4" xfId="284" applyNumberFormat="1" applyFont="1" applyFill="1" applyBorder="1" applyAlignment="1" applyProtection="1">
      <alignment vertical="center" wrapText="1"/>
      <protection locked="0"/>
    </xf>
    <xf numFmtId="185" fontId="24" fillId="0" borderId="4" xfId="284" applyNumberFormat="1" applyFont="1" applyFill="1" applyBorder="1" applyAlignment="1" applyProtection="1">
      <alignment horizontal="center" vertical="center" wrapText="1"/>
      <protection locked="0"/>
    </xf>
    <xf numFmtId="185" fontId="24" fillId="0" borderId="5" xfId="284" applyNumberFormat="1" applyFont="1" applyFill="1" applyBorder="1" applyAlignment="1" applyProtection="1">
      <alignment vertical="center" wrapText="1"/>
      <protection locked="0"/>
    </xf>
    <xf numFmtId="0" fontId="24" fillId="0" borderId="4" xfId="0" applyFont="1" applyFill="1" applyBorder="1" applyAlignment="1" applyProtection="1">
      <alignment horizontal="center" vertical="center" wrapText="1"/>
      <protection locked="0"/>
    </xf>
    <xf numFmtId="0" fontId="24" fillId="5" borderId="4" xfId="0" applyFont="1" applyFill="1" applyBorder="1" applyAlignment="1" applyProtection="1">
      <alignment horizontal="left" vertical="center" wrapText="1"/>
      <protection locked="0"/>
    </xf>
    <xf numFmtId="9" fontId="24" fillId="5" borderId="4" xfId="285" applyFont="1" applyFill="1" applyBorder="1" applyAlignment="1" applyProtection="1">
      <alignment horizontal="center" vertical="center" wrapText="1"/>
      <protection locked="0"/>
    </xf>
    <xf numFmtId="49" fontId="24" fillId="5" borderId="4" xfId="284" applyNumberFormat="1" applyFont="1" applyFill="1" applyBorder="1" applyAlignment="1" applyProtection="1">
      <alignment horizontal="center" vertical="center" wrapText="1"/>
      <protection locked="0"/>
    </xf>
    <xf numFmtId="9" fontId="24" fillId="5" borderId="4" xfId="285" applyFont="1" applyFill="1" applyBorder="1" applyAlignment="1" applyProtection="1">
      <alignment horizontal="center" vertical="center"/>
    </xf>
    <xf numFmtId="9" fontId="24" fillId="0" borderId="4" xfId="285" applyFont="1" applyBorder="1" applyAlignment="1" applyProtection="1">
      <alignment horizontal="center" vertical="center" wrapText="1"/>
      <protection locked="0"/>
    </xf>
    <xf numFmtId="9" fontId="24" fillId="0" borderId="4" xfId="285" applyFont="1" applyFill="1" applyBorder="1" applyAlignment="1" applyProtection="1">
      <alignment horizontal="center" vertical="center" wrapText="1"/>
      <protection locked="0"/>
    </xf>
    <xf numFmtId="165" fontId="24" fillId="0" borderId="4" xfId="284" applyNumberFormat="1" applyFont="1" applyFill="1" applyBorder="1" applyAlignment="1" applyProtection="1">
      <alignment vertical="center" wrapText="1"/>
      <protection locked="0"/>
    </xf>
    <xf numFmtId="165" fontId="24" fillId="0" borderId="4" xfId="284" applyNumberFormat="1" applyFont="1" applyFill="1" applyBorder="1" applyAlignment="1" applyProtection="1">
      <alignment horizontal="center" vertical="center" wrapText="1"/>
      <protection locked="0"/>
    </xf>
    <xf numFmtId="0" fontId="24" fillId="0" borderId="5" xfId="0" applyFont="1" applyBorder="1" applyAlignment="1">
      <alignment horizontal="left" vertical="center" wrapText="1"/>
    </xf>
    <xf numFmtId="0" fontId="24" fillId="0" borderId="55" xfId="0" applyFont="1" applyBorder="1" applyAlignment="1">
      <alignment horizontal="left" vertical="center" wrapText="1"/>
    </xf>
    <xf numFmtId="15" fontId="24" fillId="0" borderId="4" xfId="0" applyNumberFormat="1" applyFont="1" applyBorder="1" applyAlignment="1">
      <alignment horizontal="center" vertical="center" wrapText="1"/>
    </xf>
    <xf numFmtId="0" fontId="24" fillId="5" borderId="4" xfId="0" applyFont="1" applyFill="1" applyBorder="1" applyAlignment="1">
      <alignment vertical="center" wrapText="1"/>
    </xf>
    <xf numFmtId="171" fontId="24" fillId="0" borderId="13" xfId="284" applyNumberFormat="1" applyFont="1" applyFill="1" applyBorder="1" applyAlignment="1" applyProtection="1">
      <alignment vertical="center" wrapText="1"/>
      <protection locked="0"/>
    </xf>
    <xf numFmtId="15" fontId="24" fillId="0" borderId="4" xfId="0" applyNumberFormat="1" applyFont="1" applyBorder="1" applyAlignment="1" applyProtection="1">
      <alignment horizontal="center" wrapText="1"/>
      <protection locked="0"/>
    </xf>
    <xf numFmtId="14" fontId="24" fillId="0" borderId="4" xfId="0" applyNumberFormat="1" applyFont="1" applyBorder="1" applyAlignment="1" applyProtection="1">
      <alignment horizontal="center" vertical="center" wrapText="1"/>
      <protection locked="0"/>
    </xf>
    <xf numFmtId="185" fontId="24" fillId="0" borderId="0" xfId="284" applyNumberFormat="1" applyFont="1" applyFill="1" applyBorder="1" applyAlignment="1" applyProtection="1">
      <alignment vertical="center" wrapText="1"/>
      <protection locked="0"/>
    </xf>
    <xf numFmtId="0" fontId="24" fillId="0" borderId="4" xfId="0" applyFont="1" applyFill="1" applyBorder="1" applyAlignment="1" applyProtection="1">
      <alignment vertical="center" wrapText="1"/>
      <protection locked="0"/>
    </xf>
    <xf numFmtId="0" fontId="24" fillId="0" borderId="4" xfId="33" applyFont="1" applyFill="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4" xfId="0" applyFont="1" applyFill="1" applyBorder="1" applyAlignment="1" applyProtection="1">
      <alignment horizontal="center" vertical="center" wrapText="1"/>
      <protection locked="0"/>
    </xf>
    <xf numFmtId="0" fontId="18" fillId="0" borderId="4" xfId="34" applyFont="1" applyFill="1" applyBorder="1" applyAlignment="1" applyProtection="1">
      <alignment horizontal="center" vertical="center" wrapText="1"/>
      <protection locked="0"/>
    </xf>
    <xf numFmtId="0" fontId="18" fillId="0" borderId="4" xfId="33" applyFont="1" applyBorder="1" applyAlignment="1" applyProtection="1">
      <alignment horizontal="center" vertical="center" wrapText="1"/>
      <protection locked="0"/>
    </xf>
    <xf numFmtId="0" fontId="18" fillId="0" borderId="4" xfId="33" applyFont="1" applyFill="1" applyBorder="1" applyAlignment="1" applyProtection="1">
      <alignment horizontal="center" vertical="center" wrapText="1"/>
      <protection locked="0"/>
    </xf>
    <xf numFmtId="180" fontId="24" fillId="0" borderId="4" xfId="285" applyNumberFormat="1" applyFont="1" applyFill="1" applyBorder="1" applyAlignment="1">
      <alignment horizontal="center" vertical="center" wrapText="1"/>
    </xf>
    <xf numFmtId="49" fontId="24" fillId="6" borderId="4" xfId="284" applyNumberFormat="1" applyFont="1" applyFill="1" applyBorder="1" applyAlignment="1" applyProtection="1">
      <alignment horizontal="center" vertical="center" wrapText="1"/>
      <protection locked="0"/>
    </xf>
    <xf numFmtId="180" fontId="24" fillId="5" borderId="4" xfId="45" applyNumberFormat="1" applyFont="1" applyFill="1" applyBorder="1" applyAlignment="1">
      <alignment horizontal="center" vertical="center"/>
    </xf>
    <xf numFmtId="9" fontId="24" fillId="6" borderId="4" xfId="285" applyFont="1" applyFill="1" applyBorder="1" applyAlignment="1" applyProtection="1">
      <alignment horizontal="center" vertical="center" wrapText="1"/>
      <protection locked="0"/>
    </xf>
    <xf numFmtId="0" fontId="24" fillId="0" borderId="4" xfId="0" applyFont="1" applyFill="1" applyBorder="1" applyAlignment="1">
      <alignment vertical="center" wrapText="1"/>
    </xf>
    <xf numFmtId="0" fontId="24" fillId="0" borderId="4" xfId="0" applyFont="1" applyFill="1" applyBorder="1" applyAlignment="1">
      <alignment horizontal="left" vertical="center" wrapText="1"/>
    </xf>
    <xf numFmtId="186" fontId="24" fillId="0" borderId="4" xfId="286" applyNumberFormat="1" applyFont="1" applyFill="1" applyBorder="1" applyAlignment="1" applyProtection="1">
      <alignment vertical="center" wrapText="1"/>
      <protection locked="0"/>
    </xf>
    <xf numFmtId="164" fontId="24" fillId="0" borderId="4" xfId="284" applyNumberFormat="1" applyFont="1" applyFill="1" applyBorder="1" applyAlignment="1" applyProtection="1">
      <alignment horizontal="right" vertical="center" wrapText="1"/>
      <protection locked="0"/>
    </xf>
    <xf numFmtId="180" fontId="24" fillId="0" borderId="4" xfId="285" applyNumberFormat="1" applyFont="1" applyFill="1" applyBorder="1" applyAlignment="1" applyProtection="1">
      <alignment horizontal="center" vertical="center" wrapText="1"/>
      <protection locked="0"/>
    </xf>
    <xf numFmtId="0" fontId="24" fillId="5" borderId="4" xfId="0" applyFont="1" applyFill="1" applyBorder="1" applyAlignment="1" applyProtection="1">
      <alignment horizontal="center" vertical="center" wrapText="1"/>
      <protection locked="0"/>
    </xf>
    <xf numFmtId="180" fontId="24" fillId="5" borderId="4" xfId="285" applyNumberFormat="1" applyFont="1" applyFill="1" applyBorder="1" applyAlignment="1" applyProtection="1">
      <alignment horizontal="center" vertical="center" wrapText="1"/>
      <protection locked="0"/>
    </xf>
    <xf numFmtId="0" fontId="18" fillId="0" borderId="20" xfId="0" applyFont="1" applyBorder="1" applyAlignment="1">
      <alignment vertical="center"/>
    </xf>
    <xf numFmtId="0" fontId="18" fillId="0" borderId="32" xfId="0" applyFont="1" applyBorder="1" applyAlignment="1">
      <alignment vertical="center"/>
    </xf>
    <xf numFmtId="0" fontId="36" fillId="0" borderId="54" xfId="42" applyFont="1" applyFill="1" applyBorder="1" applyAlignment="1">
      <alignment horizontal="center" vertical="center" wrapText="1"/>
    </xf>
    <xf numFmtId="0" fontId="36" fillId="0" borderId="4" xfId="34" applyFont="1" applyFill="1" applyBorder="1" applyAlignment="1" applyProtection="1">
      <alignment horizontal="center" vertical="center" wrapText="1"/>
      <protection locked="0"/>
    </xf>
    <xf numFmtId="0" fontId="36" fillId="0" borderId="54" xfId="0" applyFont="1" applyFill="1" applyBorder="1" applyAlignment="1">
      <alignment horizontal="center" vertical="center" wrapText="1"/>
    </xf>
    <xf numFmtId="0" fontId="37" fillId="0" borderId="4" xfId="34" applyFont="1" applyFill="1" applyBorder="1" applyAlignment="1" applyProtection="1">
      <alignment horizontal="center" vertical="center" wrapText="1"/>
      <protection locked="0"/>
    </xf>
    <xf numFmtId="0" fontId="36" fillId="0" borderId="4" xfId="34" applyFont="1" applyBorder="1" applyAlignment="1" applyProtection="1">
      <alignment horizontal="center" vertical="center" wrapText="1"/>
      <protection locked="0"/>
    </xf>
    <xf numFmtId="0" fontId="14" fillId="3" borderId="25" xfId="0" applyFont="1" applyFill="1" applyBorder="1" applyAlignment="1">
      <alignment horizontal="center" vertical="center"/>
    </xf>
    <xf numFmtId="0" fontId="21" fillId="3" borderId="26" xfId="0" applyFont="1" applyFill="1" applyBorder="1" applyAlignment="1">
      <alignment horizontal="center" vertical="center"/>
    </xf>
    <xf numFmtId="3" fontId="16" fillId="0" borderId="4" xfId="284" applyNumberFormat="1" applyFont="1" applyFill="1" applyBorder="1" applyAlignment="1" applyProtection="1">
      <alignment vertical="center" wrapText="1"/>
      <protection locked="0"/>
    </xf>
    <xf numFmtId="164" fontId="16" fillId="0" borderId="5" xfId="284" applyNumberFormat="1" applyFont="1" applyFill="1" applyBorder="1" applyAlignment="1" applyProtection="1">
      <alignment vertical="center" wrapText="1"/>
      <protection locked="0"/>
    </xf>
    <xf numFmtId="3" fontId="38" fillId="0" borderId="4" xfId="284" applyNumberFormat="1" applyFont="1" applyFill="1" applyBorder="1" applyAlignment="1" applyProtection="1">
      <alignment horizontal="center" vertical="center" wrapText="1"/>
      <protection locked="0"/>
    </xf>
    <xf numFmtId="3" fontId="16" fillId="4" borderId="4" xfId="0" applyNumberFormat="1"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0" fontId="16" fillId="4" borderId="4" xfId="0" applyFont="1" applyFill="1" applyBorder="1" applyAlignment="1">
      <alignment horizontal="center" vertical="center" wrapText="1"/>
    </xf>
    <xf numFmtId="0" fontId="16" fillId="0" borderId="11" xfId="0" applyFont="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6" fillId="4" borderId="49"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24" fillId="5" borderId="4" xfId="0" applyFont="1" applyFill="1" applyBorder="1" applyAlignment="1" applyProtection="1">
      <alignment horizontal="center" vertical="center" wrapText="1"/>
      <protection locked="0"/>
    </xf>
    <xf numFmtId="180" fontId="24" fillId="5" borderId="4" xfId="285" applyNumberFormat="1" applyFont="1" applyFill="1" applyBorder="1" applyAlignment="1" applyProtection="1">
      <alignment horizontal="center" vertical="center" wrapText="1"/>
      <protection locked="0"/>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xf>
    <xf numFmtId="9" fontId="16" fillId="4" borderId="15" xfId="0" applyNumberFormat="1" applyFont="1" applyFill="1" applyBorder="1" applyAlignment="1">
      <alignment horizontal="center" vertical="center" wrapText="1"/>
    </xf>
    <xf numFmtId="9" fontId="16" fillId="4" borderId="4" xfId="0" applyNumberFormat="1"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21" xfId="0" applyFont="1" applyBorder="1" applyAlignment="1">
      <alignment horizontal="center" vertical="center" wrapText="1"/>
    </xf>
    <xf numFmtId="0" fontId="16" fillId="4" borderId="15" xfId="0" applyFont="1" applyFill="1" applyBorder="1" applyAlignment="1">
      <alignment horizontal="center" vertical="center"/>
    </xf>
    <xf numFmtId="0" fontId="16" fillId="4" borderId="4" xfId="0" applyFont="1" applyFill="1" applyBorder="1" applyAlignment="1">
      <alignment horizontal="center" vertical="center"/>
    </xf>
    <xf numFmtId="180" fontId="24" fillId="0" borderId="4" xfId="285" applyNumberFormat="1"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locked="0"/>
    </xf>
    <xf numFmtId="0" fontId="16" fillId="4" borderId="6" xfId="0" applyFont="1" applyFill="1" applyBorder="1" applyAlignment="1" applyProtection="1">
      <alignment horizontal="center" vertical="center" wrapText="1"/>
      <protection locked="0"/>
    </xf>
    <xf numFmtId="180" fontId="24" fillId="0" borderId="13" xfId="285" applyNumberFormat="1" applyFont="1" applyFill="1" applyBorder="1" applyAlignment="1" applyProtection="1">
      <alignment horizontal="center" vertical="center" wrapText="1"/>
      <protection locked="0"/>
    </xf>
    <xf numFmtId="164" fontId="16" fillId="0" borderId="5" xfId="0" applyNumberFormat="1" applyFont="1" applyBorder="1" applyAlignment="1" applyProtection="1">
      <alignment horizontal="center" vertical="center"/>
      <protection locked="0"/>
    </xf>
    <xf numFmtId="164" fontId="16" fillId="0" borderId="13" xfId="0" applyNumberFormat="1" applyFont="1" applyBorder="1" applyAlignment="1" applyProtection="1">
      <alignment horizontal="center" vertical="center"/>
      <protection locked="0"/>
    </xf>
    <xf numFmtId="164" fontId="16" fillId="0" borderId="9" xfId="0" applyNumberFormat="1" applyFont="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9" xfId="0" applyFont="1" applyFill="1" applyBorder="1" applyAlignment="1" applyProtection="1">
      <alignment horizontal="center" vertical="center"/>
      <protection locked="0"/>
    </xf>
    <xf numFmtId="0" fontId="15" fillId="4" borderId="46"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7" xfId="0" applyFont="1" applyFill="1" applyBorder="1" applyAlignment="1">
      <alignment horizontal="center" vertical="center"/>
    </xf>
    <xf numFmtId="180" fontId="24" fillId="3" borderId="13" xfId="285" applyNumberFormat="1" applyFont="1" applyFill="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3" fontId="16" fillId="4" borderId="4" xfId="0" applyNumberFormat="1" applyFont="1" applyFill="1" applyBorder="1" applyAlignment="1" applyProtection="1">
      <alignment horizontal="center" vertical="center"/>
      <protection locked="0"/>
    </xf>
    <xf numFmtId="0" fontId="16" fillId="4" borderId="47" xfId="0" applyFont="1" applyFill="1" applyBorder="1" applyAlignment="1" applyProtection="1">
      <alignment horizontal="center" vertical="center"/>
      <protection locked="0"/>
    </xf>
    <xf numFmtId="0" fontId="16" fillId="4" borderId="48" xfId="0" applyFont="1" applyFill="1" applyBorder="1" applyAlignment="1" applyProtection="1">
      <alignment horizontal="center" vertical="center"/>
      <protection locked="0"/>
    </xf>
    <xf numFmtId="0" fontId="14" fillId="0" borderId="0" xfId="0" applyFont="1" applyAlignment="1">
      <alignment horizontal="left" vertical="center"/>
    </xf>
    <xf numFmtId="0" fontId="14" fillId="5" borderId="0" xfId="0" applyFont="1" applyFill="1" applyAlignment="1">
      <alignment horizontal="center" vertical="center"/>
    </xf>
    <xf numFmtId="0" fontId="14" fillId="5" borderId="0" xfId="0" applyFont="1" applyFill="1" applyAlignment="1">
      <alignment horizontal="left" vertical="center"/>
    </xf>
    <xf numFmtId="0" fontId="14" fillId="5" borderId="0" xfId="0" applyFont="1" applyFill="1" applyAlignment="1">
      <alignment horizontal="left" vertical="center" wrapText="1"/>
    </xf>
    <xf numFmtId="0" fontId="19" fillId="3" borderId="25" xfId="0" applyFont="1" applyFill="1" applyBorder="1" applyAlignment="1">
      <alignment vertical="center"/>
    </xf>
    <xf numFmtId="0" fontId="39" fillId="3" borderId="26" xfId="0" applyFont="1" applyFill="1" applyBorder="1" applyAlignment="1">
      <alignment horizontal="left" vertical="center"/>
    </xf>
    <xf numFmtId="0" fontId="40" fillId="3" borderId="26" xfId="0" applyFont="1" applyFill="1" applyBorder="1" applyAlignment="1">
      <alignment horizontal="right" vertical="center"/>
    </xf>
    <xf numFmtId="0" fontId="19" fillId="3" borderId="26" xfId="0" applyFont="1" applyFill="1" applyBorder="1" applyAlignment="1">
      <alignment vertical="center"/>
    </xf>
    <xf numFmtId="0" fontId="19" fillId="3" borderId="26" xfId="0" applyFont="1" applyFill="1" applyBorder="1" applyAlignment="1">
      <alignment horizontal="center" vertical="center"/>
    </xf>
    <xf numFmtId="0" fontId="19" fillId="3" borderId="26" xfId="0" applyFont="1" applyFill="1" applyBorder="1" applyAlignment="1">
      <alignment horizontal="left" vertical="center"/>
    </xf>
    <xf numFmtId="0" fontId="19" fillId="3" borderId="26" xfId="0" applyFont="1" applyFill="1" applyBorder="1" applyAlignment="1">
      <alignment horizontal="left" vertical="center" wrapText="1"/>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8" fillId="0" borderId="0" xfId="0" applyFont="1" applyAlignment="1">
      <alignment horizontal="center" vertical="center"/>
    </xf>
    <xf numFmtId="0" fontId="15" fillId="4" borderId="16" xfId="0" applyFont="1" applyFill="1" applyBorder="1" applyAlignment="1">
      <alignment horizontal="center" vertical="center" wrapText="1"/>
    </xf>
    <xf numFmtId="0" fontId="15" fillId="4" borderId="4" xfId="0" applyFont="1" applyFill="1" applyBorder="1" applyAlignment="1">
      <alignment horizontal="center" vertical="center" wrapText="1"/>
    </xf>
    <xf numFmtId="9" fontId="15" fillId="4" borderId="4" xfId="0" applyNumberFormat="1" applyFont="1" applyFill="1" applyBorder="1" applyAlignment="1">
      <alignment horizontal="center" vertical="center" wrapText="1"/>
    </xf>
    <xf numFmtId="0" fontId="15" fillId="4" borderId="4" xfId="0" applyFont="1" applyFill="1" applyBorder="1" applyAlignment="1">
      <alignment horizontal="center" vertical="center"/>
    </xf>
    <xf numFmtId="0" fontId="15" fillId="4" borderId="4" xfId="0" applyFont="1" applyFill="1" applyBorder="1" applyAlignment="1">
      <alignment horizontal="centerContinuous" vertical="center"/>
    </xf>
    <xf numFmtId="0" fontId="15" fillId="4" borderId="4" xfId="0" applyFont="1" applyFill="1" applyBorder="1" applyAlignment="1">
      <alignment horizontal="centerContinuous" vertical="center" wrapText="1"/>
    </xf>
    <xf numFmtId="9" fontId="15" fillId="4" borderId="4"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4" xfId="0" applyFont="1" applyFill="1" applyBorder="1" applyAlignment="1">
      <alignment horizontal="center" vertical="center"/>
    </xf>
    <xf numFmtId="0" fontId="24" fillId="0" borderId="16" xfId="0" applyFont="1" applyBorder="1" applyAlignment="1">
      <alignment vertical="center" wrapText="1"/>
    </xf>
    <xf numFmtId="10" fontId="24" fillId="0" borderId="4" xfId="287" applyNumberFormat="1" applyFont="1" applyFill="1" applyBorder="1" applyAlignment="1">
      <alignment horizontal="center" vertical="center"/>
    </xf>
    <xf numFmtId="14" fontId="24" fillId="7" borderId="4" xfId="0" applyNumberFormat="1" applyFont="1" applyFill="1" applyBorder="1" applyAlignment="1">
      <alignment horizontal="center" vertical="center" wrapText="1"/>
    </xf>
    <xf numFmtId="0" fontId="24" fillId="7" borderId="4" xfId="0" applyFont="1" applyFill="1" applyBorder="1" applyAlignment="1">
      <alignment horizontal="center" vertical="center"/>
    </xf>
    <xf numFmtId="9" fontId="24" fillId="0" borderId="4" xfId="287" applyFont="1" applyFill="1" applyBorder="1" applyAlignment="1">
      <alignment horizontal="center" vertical="center"/>
    </xf>
    <xf numFmtId="9" fontId="24" fillId="5" borderId="4" xfId="0" applyNumberFormat="1" applyFont="1" applyFill="1" applyBorder="1" applyAlignment="1">
      <alignment horizontal="left" vertical="center" wrapText="1"/>
    </xf>
    <xf numFmtId="0" fontId="24" fillId="0" borderId="0" xfId="0" applyFont="1" applyAlignment="1">
      <alignment vertical="center"/>
    </xf>
    <xf numFmtId="9" fontId="24" fillId="0" borderId="16" xfId="0" applyNumberFormat="1" applyFont="1" applyBorder="1" applyAlignment="1">
      <alignment horizontal="left" vertical="center" wrapText="1"/>
    </xf>
    <xf numFmtId="9" fontId="24" fillId="0" borderId="4" xfId="37" applyFont="1" applyFill="1" applyBorder="1" applyAlignment="1" applyProtection="1">
      <alignment horizontal="center" vertical="center"/>
    </xf>
    <xf numFmtId="0" fontId="24" fillId="0" borderId="4" xfId="0" applyFont="1" applyBorder="1" applyAlignment="1">
      <alignment horizontal="center" vertical="center"/>
    </xf>
    <xf numFmtId="0" fontId="24" fillId="0" borderId="4" xfId="0" applyFont="1" applyBorder="1" applyAlignment="1">
      <alignment vertical="center"/>
    </xf>
    <xf numFmtId="0" fontId="16" fillId="3" borderId="18" xfId="0" applyFont="1" applyFill="1" applyBorder="1" applyAlignment="1" applyProtection="1">
      <alignment vertical="center"/>
      <protection locked="0"/>
    </xf>
    <xf numFmtId="0" fontId="24" fillId="3" borderId="10" xfId="0" applyFont="1" applyFill="1" applyBorder="1" applyAlignment="1" applyProtection="1">
      <alignment horizontal="left" vertical="center" wrapText="1"/>
      <protection locked="0"/>
    </xf>
    <xf numFmtId="0" fontId="16" fillId="3" borderId="10" xfId="0" applyFont="1" applyFill="1" applyBorder="1" applyAlignment="1" applyProtection="1">
      <alignment horizontal="center" vertical="center" wrapText="1"/>
      <protection locked="0"/>
    </xf>
    <xf numFmtId="0" fontId="16" fillId="3" borderId="10" xfId="0" applyFont="1" applyFill="1" applyBorder="1" applyAlignment="1" applyProtection="1">
      <alignment vertical="center" wrapText="1"/>
      <protection locked="0"/>
    </xf>
    <xf numFmtId="0" fontId="16" fillId="3" borderId="10" xfId="0" applyFont="1" applyFill="1" applyBorder="1" applyAlignment="1" applyProtection="1">
      <alignment horizontal="left" vertical="center" wrapText="1"/>
      <protection locked="0"/>
    </xf>
    <xf numFmtId="0" fontId="14" fillId="0" borderId="0" xfId="0" applyFont="1" applyAlignment="1">
      <alignment horizontal="center" vertical="center"/>
    </xf>
    <xf numFmtId="0" fontId="14" fillId="0" borderId="0" xfId="0" applyFont="1" applyAlignment="1">
      <alignment horizontal="left" vertical="center" wrapText="1"/>
    </xf>
  </cellXfs>
  <cellStyles count="288">
    <cellStyle name="Cabecera 1" xfId="1" xr:uid="{00000000-0005-0000-0000-000000000000}"/>
    <cellStyle name="Cabecera 2" xfId="2" xr:uid="{00000000-0005-0000-0000-000001000000}"/>
    <cellStyle name="Comma" xfId="284" xr:uid="{00000000-0005-0000-0000-000002000000}"/>
    <cellStyle name="Comma 2" xfId="277" xr:uid="{AD89B759-C705-442D-8879-181C38BADAA6}"/>
    <cellStyle name="Comma 4 2" xfId="43" xr:uid="{42A11335-D34F-4AF9-8CF2-E03D57114ECE}"/>
    <cellStyle name="Comma 4 2 2" xfId="79" xr:uid="{560F65C4-5A31-4D4D-BBC9-B0C5584ADAF1}"/>
    <cellStyle name="Comma 4 2 2 2" xfId="149" xr:uid="{39585E49-DE79-41D3-B969-9C1018A1F4F8}"/>
    <cellStyle name="Comma 4 2 3" xfId="102" xr:uid="{8CF4FF5F-6B46-478D-A477-49E24708ADA7}"/>
    <cellStyle name="Comma 4 2 3 2" xfId="172" xr:uid="{FE6F163F-B205-44A5-823C-F33C03A57474}"/>
    <cellStyle name="Comma 4 2 4" xfId="111" xr:uid="{C0FB5873-9F7B-46E0-AB59-DDBD6EE423E9}"/>
    <cellStyle name="Comma 4 2 4 2" xfId="181" xr:uid="{6A4B748E-5F3B-4F54-9907-9248B1AAF024}"/>
    <cellStyle name="Comma 4 2 5" xfId="136" xr:uid="{6F4C1F34-ECA3-4F57-A091-49AB2E5EA12C}"/>
    <cellStyle name="Comma 4 2 6" xfId="67" xr:uid="{018A0892-0BDB-4913-B364-6093DC1E727D}"/>
    <cellStyle name="Comma0" xfId="3" xr:uid="{00000000-0005-0000-0000-000005000000}"/>
    <cellStyle name="Currency" xfId="4" xr:uid="{00000000-0005-0000-0000-000006000000}"/>
    <cellStyle name="Currency 2" xfId="49" xr:uid="{101B2408-AE71-4CFB-A9F7-BD87E48ADF30}"/>
    <cellStyle name="Currency 3" xfId="40" xr:uid="{469CE53A-AC15-47B7-8DD7-B0064D9748A6}"/>
    <cellStyle name="Currency0" xfId="5" xr:uid="{00000000-0005-0000-0000-000009000000}"/>
    <cellStyle name="Date" xfId="6" xr:uid="{00000000-0005-0000-0000-00000A000000}"/>
    <cellStyle name="Euro" xfId="7" xr:uid="{00000000-0005-0000-0000-00000B000000}"/>
    <cellStyle name="Fecha" xfId="8" xr:uid="{00000000-0005-0000-0000-00000C000000}"/>
    <cellStyle name="Fijo" xfId="9" xr:uid="{00000000-0005-0000-0000-00000D000000}"/>
    <cellStyle name="Fixed" xfId="10" xr:uid="{00000000-0005-0000-0000-00000E000000}"/>
    <cellStyle name="Heading 1" xfId="11" xr:uid="{00000000-0005-0000-0000-00000F000000}"/>
    <cellStyle name="Heading 2" xfId="12" xr:uid="{00000000-0005-0000-0000-000010000000}"/>
    <cellStyle name="Heading1" xfId="13" xr:uid="{00000000-0005-0000-0000-000011000000}"/>
    <cellStyle name="Heading2" xfId="14" xr:uid="{00000000-0005-0000-0000-000012000000}"/>
    <cellStyle name="Hipervínculo" xfId="34" builtinId="8"/>
    <cellStyle name="Hipervínculo 2" xfId="42" xr:uid="{DDBCFB49-6467-4A29-A23D-9E7C70104F29}"/>
    <cellStyle name="Hipervínculo 3" xfId="53" xr:uid="{8A082078-178A-461A-994C-E4FF2C66A887}"/>
    <cellStyle name="Millares [0]" xfId="36" builtinId="6"/>
    <cellStyle name="Millares [0] 2" xfId="72" xr:uid="{BE23D115-8A34-412F-B334-D88BB01A2E20}"/>
    <cellStyle name="Millares [0] 2 2" xfId="85" xr:uid="{44376371-098E-4BBE-A54C-391050B16B7D}"/>
    <cellStyle name="Millares [0] 2 2 2" xfId="155" xr:uid="{91EEA288-7189-4F3B-A116-94281D667700}"/>
    <cellStyle name="Millares [0] 2 2 2 2" xfId="250" xr:uid="{DB54C813-0769-41FB-BEBE-D4281166378D}"/>
    <cellStyle name="Millares [0] 2 2 2 2 2" xfId="56" xr:uid="{ECA7016E-FB61-486F-BBF3-D8DEE22FAABD}"/>
    <cellStyle name="Millares [0] 2 2 2 2 2 2" xfId="278" xr:uid="{A1BBE076-C2BA-4C2B-8D30-5C27E8696AD0}"/>
    <cellStyle name="Millares [0] 2 2 3" xfId="209" xr:uid="{9AE90354-DA01-429F-B389-FAE72497DBD7}"/>
    <cellStyle name="Millares [0] 2 3" xfId="94" xr:uid="{EE77D32F-DFF4-4E67-8BEF-51FA33B5089C}"/>
    <cellStyle name="Millares [0] 2 3 2" xfId="164" xr:uid="{108BF18B-7C4B-4120-BBDF-84D166948687}"/>
    <cellStyle name="Millares [0] 2 3 2 2" xfId="259" xr:uid="{31EEE9BA-F69B-4BC9-815C-29ACC1C9FAA0}"/>
    <cellStyle name="Millares [0] 2 3 3" xfId="218" xr:uid="{4CC0D46D-C16F-4E5D-B20A-DB4778857864}"/>
    <cellStyle name="Millares [0] 2 4" xfId="46" xr:uid="{D8941618-A697-4F2E-B5B3-647167E714A6}"/>
    <cellStyle name="Millares [0] 2 4 2" xfId="188" xr:uid="{2F04A104-5B9F-42A4-B6F9-F39B2B0838D7}"/>
    <cellStyle name="Millares [0] 2 4 3" xfId="125" xr:uid="{4F8CC3B3-E8A5-4D95-AC3F-09FFA8FA1F61}"/>
    <cellStyle name="Millares [0] 2 5" xfId="142" xr:uid="{B17A076D-CDC3-4553-A482-53F6FAD79DEF}"/>
    <cellStyle name="Millares [0] 2 5 2" xfId="241" xr:uid="{F411E007-BA35-47CC-AE14-3F6905F429C0}"/>
    <cellStyle name="Millares [0] 2 6" xfId="200" xr:uid="{A6BB4189-1D88-4BFB-870F-542966A4777F}"/>
    <cellStyle name="Millares [0] 3" xfId="51" xr:uid="{2C997C6E-159F-4E20-A9CD-70660F2C311E}"/>
    <cellStyle name="Millares [0] 3 2" xfId="144" xr:uid="{E6485DC7-4F85-4600-B46C-6ED8DB0DD8CA}"/>
    <cellStyle name="Millares [0] 3 3" xfId="74" xr:uid="{95E80221-555E-452F-A80E-4157DB24E020}"/>
    <cellStyle name="Millares [0] 4" xfId="97" xr:uid="{3AB2F33D-ED01-4FCF-8D79-3E493D729645}"/>
    <cellStyle name="Millares [0] 4 2" xfId="167" xr:uid="{D1974A86-F4CE-4E34-A9D0-EAB1CBE3BF84}"/>
    <cellStyle name="Millares [0] 5" xfId="106" xr:uid="{ABD38D6D-E291-4BCC-BAC8-7976597A52B8}"/>
    <cellStyle name="Millares [0] 5 2" xfId="176" xr:uid="{D65FA4CA-FCE7-49E3-8FB7-FDD0346F1EEB}"/>
    <cellStyle name="Millares [0] 6" xfId="116" xr:uid="{92AC2474-A2D1-42B5-8905-CCDCD2A69F5C}"/>
    <cellStyle name="Millares [0] 6 2" xfId="185" xr:uid="{35DD41D2-EA1B-4D13-860F-C582D073CB58}"/>
    <cellStyle name="Millares [0] 7" xfId="131" xr:uid="{64217544-402A-46D7-AB6B-52BD3905428F}"/>
    <cellStyle name="Millares [0] 8" xfId="55" xr:uid="{288A7F03-254C-4AC2-B9B6-5FB00188DA01}"/>
    <cellStyle name="Millares [0] 8 2" xfId="279" xr:uid="{4025E919-FF75-4384-A326-23C35BEC8F40}"/>
    <cellStyle name="Millares [0] 9" xfId="62" xr:uid="{406DB3D9-ECF1-425F-96DF-4B47DC4EAB22}"/>
    <cellStyle name="Millares 10" xfId="118" xr:uid="{64574D5F-1F30-48DE-BF0D-537440B8550A}"/>
    <cellStyle name="Millares 11" xfId="129" xr:uid="{A90FF8C6-D312-4F28-AEE5-8D38847016E4}"/>
    <cellStyle name="Millares 12" xfId="191" xr:uid="{BA52BF1D-963B-415C-A447-E14CAA257B54}"/>
    <cellStyle name="Millares 12 2" xfId="276" xr:uid="{09FC7047-BE42-4CE7-866A-6DA12FF31071}"/>
    <cellStyle name="Millares 13" xfId="283" xr:uid="{BEBBF133-6FB3-4CF1-BCE6-E92907B8E77F}"/>
    <cellStyle name="Millares 2" xfId="48" xr:uid="{7C51B5E9-145F-47A1-AF15-87750470B252}"/>
    <cellStyle name="Millares 3" xfId="65" xr:uid="{8D414654-AE1C-4780-96B2-6DF387DEA84F}"/>
    <cellStyle name="Millares 3 2" xfId="77" xr:uid="{1C170293-0125-4AAB-9C61-FB6C520F860E}"/>
    <cellStyle name="Millares 3 2 2" xfId="147" xr:uid="{79DCBD00-6B92-46D2-8B0E-3E21BC4898F6}"/>
    <cellStyle name="Millares 3 2 2 2" xfId="244" xr:uid="{E9E39DCF-5780-4402-8D70-94A202609190}"/>
    <cellStyle name="Millares 3 2 3" xfId="203" xr:uid="{AF3E77DC-7362-4AF3-ACF7-1833FD75E9E1}"/>
    <cellStyle name="Millares 3 3" xfId="88" xr:uid="{E65A4C17-8ABA-468E-84E5-F250E26B12C6}"/>
    <cellStyle name="Millares 3 3 2" xfId="158" xr:uid="{CD84778F-A8C9-4375-B20C-56A9B410BCFB}"/>
    <cellStyle name="Millares 3 3 2 2" xfId="253" xr:uid="{D4C69099-B2AB-4479-9D1F-690D91EDA209}"/>
    <cellStyle name="Millares 3 3 3" xfId="212" xr:uid="{F6590174-2951-4B97-AC0E-6886C58D4792}"/>
    <cellStyle name="Millares 3 4" xfId="100" xr:uid="{9521EC87-9323-49EE-B9C3-EA1BF1E2E554}"/>
    <cellStyle name="Millares 3 4 2" xfId="170" xr:uid="{AEA117A4-7919-4EAE-A672-49D234420B3B}"/>
    <cellStyle name="Millares 3 4 2 2" xfId="263" xr:uid="{BF36E392-401D-415F-9D3E-2D4B4DA1F9D4}"/>
    <cellStyle name="Millares 3 4 3" xfId="222" xr:uid="{8EBC299C-0134-4401-B492-5C6AED87E97F}"/>
    <cellStyle name="Millares 3 5" xfId="109" xr:uid="{F5F5D598-B6AD-4497-A781-77006D991EF7}"/>
    <cellStyle name="Millares 3 5 2" xfId="179" xr:uid="{C698AFCA-7DC0-4528-ABFF-4058C5A9709D}"/>
    <cellStyle name="Millares 3 5 2 2" xfId="268" xr:uid="{1FE6AE3D-A029-4EC7-8399-D9596791CF51}"/>
    <cellStyle name="Millares 3 5 3" xfId="227" xr:uid="{CEDD75A1-DE0C-494A-8FA8-A66ECD1A55A3}"/>
    <cellStyle name="Millares 3 6" xfId="126" xr:uid="{C32E0290-5394-4EF6-A6BE-B99FF5AE8C1C}"/>
    <cellStyle name="Millares 3 7" xfId="134" xr:uid="{7CCC37DD-CCB3-4EFD-857B-86B41E405B99}"/>
    <cellStyle name="Millares 3 7 2" xfId="235" xr:uid="{480B2FB6-724B-45C2-AEA4-717A62A4D5C0}"/>
    <cellStyle name="Millares 3 8" xfId="194" xr:uid="{43B37B0F-059C-4DB6-B5EC-12BFA0A13DBC}"/>
    <cellStyle name="Millares 4" xfId="71" xr:uid="{202FAE98-5C2E-4C52-B400-AD8E96704A7D}"/>
    <cellStyle name="Millares 4 2" xfId="84" xr:uid="{132AEBB4-B87E-452C-97F1-C02739CDD96D}"/>
    <cellStyle name="Millares 4 2 2" xfId="154" xr:uid="{EC9D24F5-71F8-4060-9EDF-AE4E3157F61D}"/>
    <cellStyle name="Millares 4 2 2 2" xfId="249" xr:uid="{5BB1F4B9-F6FF-4C98-BC38-14FA01267340}"/>
    <cellStyle name="Millares 4 2 3" xfId="208" xr:uid="{AC5BF33C-7069-4F4A-A323-0FEAB3BA72A1}"/>
    <cellStyle name="Millares 4 3" xfId="93" xr:uid="{38D634B8-325B-470C-A4D9-069D82DCFD3E}"/>
    <cellStyle name="Millares 4 3 2" xfId="163" xr:uid="{5662E07D-E561-42C5-A539-CDE9429EEA47}"/>
    <cellStyle name="Millares 4 3 2 2" xfId="258" xr:uid="{4568218C-33F6-4F4D-AEFF-559C35045E7B}"/>
    <cellStyle name="Millares 4 3 3" xfId="217" xr:uid="{6F158D78-5DF3-4DEC-9F40-B26139EC996D}"/>
    <cellStyle name="Millares 4 4" xfId="128" xr:uid="{E417A0CE-27E1-4C15-888A-517F87F15927}"/>
    <cellStyle name="Millares 4 5" xfId="141" xr:uid="{6C957119-EDF9-4EE3-BA5D-888772AAB415}"/>
    <cellStyle name="Millares 4 5 2" xfId="240" xr:uid="{3122F492-4CD7-481A-A3A8-912A903BACED}"/>
    <cellStyle name="Millares 4 6" xfId="199" xr:uid="{2C15DB81-023F-4E35-8C99-171997C144E5}"/>
    <cellStyle name="Millares 5" xfId="122" xr:uid="{3F05E8DC-CA40-45A8-8502-65A4C0DF6C3B}"/>
    <cellStyle name="Millares 6" xfId="124" xr:uid="{D313F52A-3A1D-43B6-A6A3-78E097485F28}"/>
    <cellStyle name="Millares 7" xfId="119" xr:uid="{440CCDCD-E22A-4E44-A98A-916962F53F44}"/>
    <cellStyle name="Millares 8" xfId="127" xr:uid="{875654E8-50AF-4198-B86F-27EB0419C31F}"/>
    <cellStyle name="Millares 9" xfId="120" xr:uid="{77E66BF8-C45D-4405-AF14-BF6389547A5B}"/>
    <cellStyle name="Moneda" xfId="286" builtinId="4"/>
    <cellStyle name="Moneda [0] 2" xfId="44" xr:uid="{2DB02C88-2DC1-4ADC-80E6-C6EBE5CCC8EE}"/>
    <cellStyle name="Moneda [0] 2 2" xfId="80" xr:uid="{A1D33AB3-515C-4D4D-97BA-3B2E650FEB74}"/>
    <cellStyle name="Moneda [0] 2 2 2" xfId="150" xr:uid="{7F040B20-E4A5-4CC1-BDC8-2CEEDDF57324}"/>
    <cellStyle name="Moneda [0] 2 3" xfId="103" xr:uid="{D16842E4-94E0-4883-8830-5263BB0F7535}"/>
    <cellStyle name="Moneda [0] 2 3 2" xfId="173" xr:uid="{8B44A152-BCD3-416D-94AC-CC95B8538103}"/>
    <cellStyle name="Moneda [0] 2 4" xfId="112" xr:uid="{84EBD9D9-5BC2-402D-9BD1-2F55558E8188}"/>
    <cellStyle name="Moneda [0] 2 4 2" xfId="182" xr:uid="{C85D6258-EA75-4219-AB84-E42EF6BF0416}"/>
    <cellStyle name="Moneda [0] 2 5" xfId="137" xr:uid="{1A9288B5-5746-4912-B760-17E1028B0CB5}"/>
    <cellStyle name="Moneda [0] 3" xfId="75" xr:uid="{4C01F6AF-9D3A-40D1-A80F-62D1A990A03F}"/>
    <cellStyle name="Moneda [0] 3 2" xfId="145" xr:uid="{21ECBFAB-E73A-4A7A-AB39-11BEB2C6C60E}"/>
    <cellStyle name="Moneda [0] 4" xfId="98" xr:uid="{EDC3E229-B9AC-431F-B9B0-EE8110AF2735}"/>
    <cellStyle name="Moneda [0] 4 2" xfId="168" xr:uid="{F67F642B-04BA-493B-AEB6-F23C403B86AB}"/>
    <cellStyle name="Moneda [0] 5" xfId="107" xr:uid="{99762F28-C686-4D54-8E56-0CE9A63A28B9}"/>
    <cellStyle name="Moneda [0] 5 2" xfId="177" xr:uid="{53DAE47B-3BB1-44E8-8BB3-7D3656600E80}"/>
    <cellStyle name="Moneda [0] 6" xfId="132" xr:uid="{E4919327-B6BA-47CC-9AF1-2A7C4123A6E1}"/>
    <cellStyle name="Moneda [0] 7" xfId="58" xr:uid="{5C60AD88-CE43-420F-AC5C-E99C672B2346}"/>
    <cellStyle name="Moneda 2" xfId="280" xr:uid="{3A1726CA-6923-4FF4-9BCF-84155E87E759}"/>
    <cellStyle name="Monetario" xfId="15" xr:uid="{00000000-0005-0000-0000-000015000000}"/>
    <cellStyle name="Monetario0" xfId="16" xr:uid="{00000000-0005-0000-0000-000016000000}"/>
    <cellStyle name="Normal" xfId="0" builtinId="0"/>
    <cellStyle name="Normal 2" xfId="32" xr:uid="{00000000-0005-0000-0000-000018000000}"/>
    <cellStyle name="Normal 2 10" xfId="189" xr:uid="{F0F8ECBD-C031-48AF-8DDC-23CA2ABCBC31}"/>
    <cellStyle name="Normal 2 10 2" xfId="274" xr:uid="{F6387BC5-5A77-4634-BD87-9A3D16941062}"/>
    <cellStyle name="Normal 2 11" xfId="192" xr:uid="{C02768D4-6E37-4C3A-8FD3-15CC0BE4236A}"/>
    <cellStyle name="Normal 2 12" xfId="50" xr:uid="{69E1ED82-F1B6-4689-86A3-760143DBB172}"/>
    <cellStyle name="Normal 2 2" xfId="38" xr:uid="{5AA9EF07-97BC-4117-8BF2-6EE19A7DA858}"/>
    <cellStyle name="Normal 2 2 10" xfId="66" xr:uid="{BC502960-45A5-4C6C-99F9-BB2B277A966A}"/>
    <cellStyle name="Normal 2 2 2" xfId="68" xr:uid="{59086FE6-D14D-4761-998D-7B3102FB24B1}"/>
    <cellStyle name="Normal 2 2 2 2" xfId="81" xr:uid="{1B97724B-AE24-482A-91B6-219BC7458100}"/>
    <cellStyle name="Normal 2 2 2 2 2" xfId="151" xr:uid="{399FA9BA-312A-4334-A013-0A2F2501AA99}"/>
    <cellStyle name="Normal 2 2 2 2 2 2" xfId="246" xr:uid="{C164D749-0B78-49C5-9998-3084B39B8D74}"/>
    <cellStyle name="Normal 2 2 2 2 3" xfId="205" xr:uid="{B52D03FF-293B-4386-AEE3-4CA681575C5F}"/>
    <cellStyle name="Normal 2 2 2 3" xfId="90" xr:uid="{16F2A5F2-28B0-45AB-8992-8E269084AC3F}"/>
    <cellStyle name="Normal 2 2 2 3 2" xfId="160" xr:uid="{343375B6-FBBD-4F3D-847C-8D338FC8AD37}"/>
    <cellStyle name="Normal 2 2 2 3 2 2" xfId="255" xr:uid="{1EF5EB11-670B-450B-B2DA-AD68B51FD335}"/>
    <cellStyle name="Normal 2 2 2 3 3" xfId="214" xr:uid="{5873D717-C936-4F10-B191-C5CE0255222C}"/>
    <cellStyle name="Normal 2 2 2 4" xfId="104" xr:uid="{E5717D94-83B1-4F3E-8C51-6DB6EB4271CF}"/>
    <cellStyle name="Normal 2 2 2 4 2" xfId="174" xr:uid="{30663B0E-4D42-4C09-A5F1-F714928D451F}"/>
    <cellStyle name="Normal 2 2 2 4 2 2" xfId="265" xr:uid="{5BCACE7E-5211-4E65-8AA1-9E3F0F53F3BB}"/>
    <cellStyle name="Normal 2 2 2 4 3" xfId="224" xr:uid="{24F0D71F-DD7C-4C56-9B2A-7D9B79463596}"/>
    <cellStyle name="Normal 2 2 2 5" xfId="113" xr:uid="{9AAE9CB3-D915-4572-B483-DC61E882D234}"/>
    <cellStyle name="Normal 2 2 2 5 2" xfId="183" xr:uid="{F6FE3B7C-D930-4296-A89F-3F51FE180458}"/>
    <cellStyle name="Normal 2 2 2 5 2 2" xfId="270" xr:uid="{736A31BC-6D07-4E35-9871-655A4EC69CFB}"/>
    <cellStyle name="Normal 2 2 2 5 3" xfId="229" xr:uid="{E80E8BDB-9076-412C-91B1-A9F02AC9372F}"/>
    <cellStyle name="Normal 2 2 2 6" xfId="138" xr:uid="{541FB2FB-BAF2-4F9F-B066-EDECBE27FD05}"/>
    <cellStyle name="Normal 2 2 2 6 2" xfId="237" xr:uid="{0E9052A0-351C-494D-8F1D-9B289F4A602B}"/>
    <cellStyle name="Normal 2 2 2 7" xfId="196" xr:uid="{E5D385E8-FEBF-4178-8C5E-ACDC7436C4E7}"/>
    <cellStyle name="Normal 2 2 3" xfId="78" xr:uid="{AA85184A-2E71-4E87-9748-176230E4C74B}"/>
    <cellStyle name="Normal 2 2 3 2" xfId="148" xr:uid="{C15B743F-E957-4787-AE0C-85720D0B85C3}"/>
    <cellStyle name="Normal 2 2 3 2 2" xfId="245" xr:uid="{364A381E-A2D6-4FE9-9F98-68DDB4270E58}"/>
    <cellStyle name="Normal 2 2 3 3" xfId="204" xr:uid="{83DB5A9A-01E1-4964-A5F6-8E48A99B6693}"/>
    <cellStyle name="Normal 2 2 4" xfId="89" xr:uid="{083796C1-4D9A-45E9-96FA-4B8EF0B9DD73}"/>
    <cellStyle name="Normal 2 2 4 2" xfId="159" xr:uid="{CC938E92-F2F0-4AC6-8EF7-65359993F200}"/>
    <cellStyle name="Normal 2 2 4 2 2" xfId="254" xr:uid="{1CE5F0F3-C492-41E8-B721-90BE991EBE31}"/>
    <cellStyle name="Normal 2 2 4 3" xfId="213" xr:uid="{E0BEA8E3-43B6-4D7B-937C-01981B8AA6F6}"/>
    <cellStyle name="Normal 2 2 5" xfId="101" xr:uid="{B62BC2A1-B022-4991-A640-4D421D046FDA}"/>
    <cellStyle name="Normal 2 2 5 2" xfId="171" xr:uid="{1208FBF1-EF2C-4BA8-A817-91CE9FB8950E}"/>
    <cellStyle name="Normal 2 2 5 2 2" xfId="264" xr:uid="{14313F4D-6B1B-4230-B1D1-4BAC8043CB26}"/>
    <cellStyle name="Normal 2 2 5 3" xfId="223" xr:uid="{C6E02C58-522E-4F21-931A-56D39523B327}"/>
    <cellStyle name="Normal 2 2 6" xfId="110" xr:uid="{2552D818-EAD1-45AB-8872-84EE42CB3F0D}"/>
    <cellStyle name="Normal 2 2 6 2" xfId="180" xr:uid="{DE417E42-E370-4848-9FA9-3CED399ED2F6}"/>
    <cellStyle name="Normal 2 2 6 2 2" xfId="269" xr:uid="{9A779E2A-6277-499D-8572-49C42476374C}"/>
    <cellStyle name="Normal 2 2 6 3" xfId="228" xr:uid="{35F6BC22-B677-46BA-8282-D8366150C88F}"/>
    <cellStyle name="Normal 2 2 7" xfId="123" xr:uid="{5A449AB9-01D7-4619-81B1-86B7A012FDCE}"/>
    <cellStyle name="Normal 2 2 7 2" xfId="187" xr:uid="{336767AA-3D2F-42B8-A921-EB1622163F70}"/>
    <cellStyle name="Normal 2 2 7 2 2" xfId="273" xr:uid="{32A0FCB5-F529-4D4C-80BD-5D343B8D3FEC}"/>
    <cellStyle name="Normal 2 2 7 3" xfId="232" xr:uid="{D59D14A4-F8ED-430E-AB95-6D5C94A98685}"/>
    <cellStyle name="Normal 2 2 8" xfId="135" xr:uid="{6CB0D001-CB17-4AA5-91A0-238C02721CC3}"/>
    <cellStyle name="Normal 2 2 8 2" xfId="236" xr:uid="{D3ED6291-CF5F-4173-B170-E757B1870D5F}"/>
    <cellStyle name="Normal 2 2 9" xfId="195" xr:uid="{D290DA9D-F59A-4ACD-B3B8-8B4CF9A1C7AE}"/>
    <cellStyle name="Normal 2 3" xfId="69" xr:uid="{2764B5CE-3440-4109-A08E-5E5DB1E25433}"/>
    <cellStyle name="Normal 2 3 2" xfId="82" xr:uid="{7079CFC3-C5FA-4CAF-A842-3509202343B1}"/>
    <cellStyle name="Normal 2 3 2 2" xfId="152" xr:uid="{6E7AB778-CAEF-4F8D-BFC1-320070E5F6E6}"/>
    <cellStyle name="Normal 2 3 2 2 2" xfId="247" xr:uid="{C7DB7A8F-E235-4895-9461-BA6DB19D174D}"/>
    <cellStyle name="Normal 2 3 2 3" xfId="206" xr:uid="{6F435A81-37A0-4FF7-B8B2-40516927F070}"/>
    <cellStyle name="Normal 2 3 3" xfId="91" xr:uid="{C29917B8-485A-4E47-856E-85E1E6F8875E}"/>
    <cellStyle name="Normal 2 3 3 2" xfId="161" xr:uid="{3D62FA0B-17F3-4DFA-8D42-4FC15789AFE0}"/>
    <cellStyle name="Normal 2 3 3 2 2" xfId="256" xr:uid="{A8B7D7F3-BDE2-4D43-8746-B9968926E099}"/>
    <cellStyle name="Normal 2 3 3 3" xfId="215" xr:uid="{85D5BAB6-0B1E-4653-8ADB-E4C2AA992E0F}"/>
    <cellStyle name="Normal 2 3 4" xfId="139" xr:uid="{CBA49A5F-5C01-407C-825D-947C8BEE53F6}"/>
    <cellStyle name="Normal 2 3 4 2" xfId="238" xr:uid="{08097750-8FA7-40B3-BF34-264EF14FCDB7}"/>
    <cellStyle name="Normal 2 3 5" xfId="197" xr:uid="{D615E490-CFEF-4BBE-B429-EB31533845D6}"/>
    <cellStyle name="Normal 2 4" xfId="73" xr:uid="{16A568B1-53B2-4EAF-B253-5706798EC54E}"/>
    <cellStyle name="Normal 2 4 2" xfId="95" xr:uid="{B57A65A8-733A-4EB1-85CB-FEF4B4289BB6}"/>
    <cellStyle name="Normal 2 4 2 2" xfId="165" xr:uid="{78446B9D-BAC6-4EBD-B465-C533E59E9B0D}"/>
    <cellStyle name="Normal 2 4 2 2 2" xfId="260" xr:uid="{7CE99388-C0D2-48EB-8452-65E47B796BA0}"/>
    <cellStyle name="Normal 2 4 2 3" xfId="219" xr:uid="{AE884CA3-98A6-41A9-ABFD-6A4031C0ED26}"/>
    <cellStyle name="Normal 2 4 3" xfId="143" xr:uid="{55782810-CA5D-4D03-892C-FC1B3F384E2F}"/>
    <cellStyle name="Normal 2 4 3 2" xfId="242" xr:uid="{86C2D8CD-17A4-4BB3-8BA0-13A91A312E6D}"/>
    <cellStyle name="Normal 2 4 4" xfId="201" xr:uid="{A8A690E9-8EA2-4DCB-AF2F-A15E0BEDFC2A}"/>
    <cellStyle name="Normal 2 5" xfId="86" xr:uid="{4A67F863-64BA-4D5B-97D8-B78004987375}"/>
    <cellStyle name="Normal 2 5 2" xfId="156" xr:uid="{4AB5AA49-7140-4EF4-90A1-3280CC127F78}"/>
    <cellStyle name="Normal 2 5 2 2" xfId="251" xr:uid="{1F208A6D-C173-4980-A5C5-CCF038A664C5}"/>
    <cellStyle name="Normal 2 5 3" xfId="210" xr:uid="{A7B46348-C815-4D29-92A8-188AD8674B1F}"/>
    <cellStyle name="Normal 2 6" xfId="96" xr:uid="{A3C96498-0C65-4797-A766-97F12CF9AF95}"/>
    <cellStyle name="Normal 2 6 2" xfId="166" xr:uid="{38B317C0-E7D9-44F7-A845-5BB6C343D601}"/>
    <cellStyle name="Normal 2 6 2 2" xfId="261" xr:uid="{D553F609-B2E1-443E-BFEA-BEB2386AAE4C}"/>
    <cellStyle name="Normal 2 6 3" xfId="220" xr:uid="{5AC8BB83-EC4D-4C5B-BC37-B525B8D7F158}"/>
    <cellStyle name="Normal 2 7" xfId="105" xr:uid="{9B2822F2-38DB-4449-BDAC-5D2EF6510267}"/>
    <cellStyle name="Normal 2 7 2" xfId="175" xr:uid="{A80E3B0A-CA41-4A99-ADBA-C38C26E71EB4}"/>
    <cellStyle name="Normal 2 7 2 2" xfId="266" xr:uid="{F59D5F5F-AA2B-4E15-83DA-6565DD2DE193}"/>
    <cellStyle name="Normal 2 7 3" xfId="225" xr:uid="{8E178149-D4C2-4566-AFF5-55D1BB5C0223}"/>
    <cellStyle name="Normal 2 8" xfId="115" xr:uid="{897F6DF6-FBA3-43F8-8B15-876F6D5F4640}"/>
    <cellStyle name="Normal 2 8 2" xfId="184" xr:uid="{F2EF6013-EC49-405C-A16E-7F24ACB68F1B}"/>
    <cellStyle name="Normal 2 8 2 2" xfId="271" xr:uid="{24B19327-858E-4C36-9370-3F70EE9CB12C}"/>
    <cellStyle name="Normal 2 8 3" xfId="230" xr:uid="{E366C44B-C437-49C3-BE9E-D0D8D5060653}"/>
    <cellStyle name="Normal 2 9" xfId="130" xr:uid="{B3D521DA-129C-40ED-A709-B39591FDE020}"/>
    <cellStyle name="Normal 2 9 2" xfId="233" xr:uid="{7C734C26-AC49-432E-94D8-8FAFE4352599}"/>
    <cellStyle name="Normal 3" xfId="35" xr:uid="{00000000-0005-0000-0000-000056000000}"/>
    <cellStyle name="Normal 3 2" xfId="47" xr:uid="{872EDCE3-E81C-43B3-97F8-81418D730791}"/>
    <cellStyle name="Normal 4" xfId="64" xr:uid="{B7FF0995-5D5C-4F41-97DA-BC3FA17AEF31}"/>
    <cellStyle name="Normal 4 2" xfId="76" xr:uid="{1A3C7800-7E5B-4420-8191-EAE5C9379F28}"/>
    <cellStyle name="Normal 4 2 2" xfId="146" xr:uid="{062A6DDE-2BC9-4971-82E1-0C7DF2CF5BE3}"/>
    <cellStyle name="Normal 4 2 2 2" xfId="243" xr:uid="{CC054E2E-7494-422E-84EA-58E7CB3B3DD2}"/>
    <cellStyle name="Normal 4 2 3" xfId="202" xr:uid="{F08CB693-7F16-4FA6-8F3E-F1264851ADAF}"/>
    <cellStyle name="Normal 4 3" xfId="87" xr:uid="{39FADDD1-FEEC-4315-8EE4-AE71864194C4}"/>
    <cellStyle name="Normal 4 3 2" xfId="157" xr:uid="{59E195E9-3AE0-40AD-B4C9-E6F6FA03A83B}"/>
    <cellStyle name="Normal 4 3 2 2" xfId="252" xr:uid="{9C594A40-087E-4F8B-AB3E-F6A780D66DF6}"/>
    <cellStyle name="Normal 4 3 3" xfId="211" xr:uid="{6EE77FD0-AB1C-4341-998A-D8DD5A3EE374}"/>
    <cellStyle name="Normal 4 4" xfId="99" xr:uid="{3D65031D-8DBC-42BC-9566-A37FA3B277EF}"/>
    <cellStyle name="Normal 4 4 2" xfId="169" xr:uid="{29945268-BADD-48BA-8FCC-7EFC0FA3DC07}"/>
    <cellStyle name="Normal 4 4 2 2" xfId="262" xr:uid="{5FC63D97-130B-417D-8337-3FA76F590BAE}"/>
    <cellStyle name="Normal 4 4 3" xfId="221" xr:uid="{AB8C4FFC-93AF-438C-A7C8-52C377D820EE}"/>
    <cellStyle name="Normal 4 5" xfId="108" xr:uid="{FC8BB34F-5938-4586-9437-AD09E1DB42FF}"/>
    <cellStyle name="Normal 4 5 2" xfId="178" xr:uid="{B8DBE214-D466-425D-BDA6-88315095A175}"/>
    <cellStyle name="Normal 4 5 2 2" xfId="267" xr:uid="{96A8E968-D035-4F16-B206-5EA103EE4A65}"/>
    <cellStyle name="Normal 4 5 3" xfId="226" xr:uid="{CD577BB7-D414-47C0-85CF-24F9C2953436}"/>
    <cellStyle name="Normal 4 6" xfId="117" xr:uid="{CF7B20E8-F053-461E-ABC4-32C7866E886B}"/>
    <cellStyle name="Normal 4 6 2" xfId="186" xr:uid="{3AAE120B-DBA2-41A5-AADE-E2391FF0965C}"/>
    <cellStyle name="Normal 4 6 2 2" xfId="272" xr:uid="{07826147-5E45-4146-97FF-3FF77624C6AD}"/>
    <cellStyle name="Normal 4 6 3" xfId="231" xr:uid="{A3BD438B-2309-4115-92BE-E2780F8CC92D}"/>
    <cellStyle name="Normal 4 7" xfId="133" xr:uid="{B95B8AD0-0825-4217-AF88-B0DB8B82B8A3}"/>
    <cellStyle name="Normal 4 7 2" xfId="234" xr:uid="{69FD89D8-1527-4346-9CCD-8507C0BAFC8C}"/>
    <cellStyle name="Normal 4 8" xfId="193" xr:uid="{2FEBA0EA-8C6F-4543-89CA-490024DE7FAF}"/>
    <cellStyle name="Normal 5" xfId="52" xr:uid="{7EF565DC-A11B-4B24-9DB3-2B3B86D853CF}"/>
    <cellStyle name="Normal 6" xfId="57" xr:uid="{B0A3DDC3-0931-4012-812A-C0EEE5E952BC}"/>
    <cellStyle name="Normal 7" xfId="33" xr:uid="{00000000-0005-0000-0000-000019000000}"/>
    <cellStyle name="Normal 8" xfId="281" xr:uid="{A0A0779F-0ECE-4AAF-A2E0-DC95863F5568}"/>
    <cellStyle name="Normal 8 2" xfId="282" xr:uid="{DEC19463-DFD3-45A4-B165-A384AABA6862}"/>
    <cellStyle name="Normal 9" xfId="39" xr:uid="{2F7C9979-BB3E-4313-BA7B-45362ADD96E6}"/>
    <cellStyle name="Percent" xfId="285" xr:uid="{00000000-0005-0000-0000-00001A000000}"/>
    <cellStyle name="Percent 2" xfId="41" xr:uid="{E2674D1B-82C6-47EB-8553-96754E0B8C63}"/>
    <cellStyle name="Percent 3" xfId="287" xr:uid="{293E1860-F807-402C-BCF8-3B5AD7BE20D0}"/>
    <cellStyle name="Porcentaje 2" xfId="37" xr:uid="{F428F0ED-9E0F-49B1-A703-F2C0363C252C}"/>
    <cellStyle name="Porcentaje 2 2" xfId="83" xr:uid="{C6CDCF92-ADE2-444E-9781-3AF53321849A}"/>
    <cellStyle name="Porcentaje 2 2 2" xfId="153" xr:uid="{722E6496-D978-4CF4-AB6D-8678F2C4829F}"/>
    <cellStyle name="Porcentaje 2 2 2 2" xfId="248" xr:uid="{A0859609-1F20-4F25-BCE7-FAD9CEDF49BF}"/>
    <cellStyle name="Porcentaje 2 2 3" xfId="207" xr:uid="{D1A53A8B-0745-4015-BCDF-279C9F26D706}"/>
    <cellStyle name="Porcentaje 2 3" xfId="92" xr:uid="{EA699722-8C46-424F-AAF8-C97ED3E1EECD}"/>
    <cellStyle name="Porcentaje 2 3 2" xfId="162" xr:uid="{871BFE90-32E8-412E-A75A-655906E5A266}"/>
    <cellStyle name="Porcentaje 2 3 2 2" xfId="257" xr:uid="{36DF9049-C40D-494F-BC58-03FB25D3A76C}"/>
    <cellStyle name="Porcentaje 2 3 3" xfId="216" xr:uid="{2519966D-74FD-4961-8269-13BA4291A5E8}"/>
    <cellStyle name="Porcentaje 2 4" xfId="45" xr:uid="{07CD64FC-FCEB-44E6-A5A5-F90C187443C9}"/>
    <cellStyle name="Porcentaje 2 5" xfId="140" xr:uid="{50603C0B-BA84-43BF-A4E8-E880D69D19C1}"/>
    <cellStyle name="Porcentaje 2 5 2" xfId="239" xr:uid="{51DFC625-09EE-459E-9A06-19B671DFECC2}"/>
    <cellStyle name="Porcentaje 2 6" xfId="198" xr:uid="{EFC64AB8-C4D1-4093-9D32-6951982034A4}"/>
    <cellStyle name="Porcentaje 2 7" xfId="70" xr:uid="{3A95F182-1922-4925-A94D-D26E8ED3B76E}"/>
    <cellStyle name="Porcentaje 3" xfId="190" xr:uid="{137AE754-32AF-4B1D-98E0-440560D8BB34}"/>
    <cellStyle name="Porcentaje 3 2" xfId="275" xr:uid="{BCDE1598-A1ED-4C4B-9473-B6B8E8E00129}"/>
    <cellStyle name="Porcentaje 4" xfId="54" xr:uid="{D7B76692-1BD3-44D0-AF0A-9D2ABFDF3420}"/>
    <cellStyle name="Punto" xfId="17" xr:uid="{00000000-0005-0000-0000-00001C000000}"/>
    <cellStyle name="Punto0" xfId="18" xr:uid="{00000000-0005-0000-0000-00001D000000}"/>
    <cellStyle name="Punto0 2" xfId="114" xr:uid="{20C13A94-EA00-4492-A55B-30C14D3BF3D2}"/>
    <cellStyle name="Punto0 3" xfId="59" xr:uid="{EAE80321-CEE2-47B1-AC40-899040B65CD9}"/>
    <cellStyle name="Resumen" xfId="19" xr:uid="{00000000-0005-0000-0000-00001E000000}"/>
    <cellStyle name="Resumen 2" xfId="63" xr:uid="{52CDEA92-C9BB-4F95-ADE1-EE720FD3C627}"/>
    <cellStyle name="Resumen 3" xfId="60" xr:uid="{8338A513-B154-456C-A28F-5BBC58E2C732}"/>
    <cellStyle name="Text" xfId="20" xr:uid="{00000000-0005-0000-0000-00001F000000}"/>
    <cellStyle name="Total" xfId="21" builtinId="25" customBuiltin="1"/>
    <cellStyle name="Total 2" xfId="121" xr:uid="{1AC5D47B-7658-4A60-97F8-CA51B0894F0F}"/>
    <cellStyle name="Total 3" xfId="61" xr:uid="{1DB69492-B46D-446C-B5F2-63B641FB9D96}"/>
    <cellStyle name="ДАТА" xfId="22" xr:uid="{00000000-0005-0000-0000-000021000000}"/>
    <cellStyle name="ДЕНЕЖНЫЙ_BOPENGC" xfId="23" xr:uid="{00000000-0005-0000-0000-000022000000}"/>
    <cellStyle name="ЗАГОЛОВОК1" xfId="24" xr:uid="{00000000-0005-0000-0000-000023000000}"/>
    <cellStyle name="ЗАГОЛОВОК2" xfId="25" xr:uid="{00000000-0005-0000-0000-000024000000}"/>
    <cellStyle name="ИТОГОВЫЙ" xfId="26" xr:uid="{00000000-0005-0000-0000-000025000000}"/>
    <cellStyle name="Обычный_BOPENGC" xfId="27" xr:uid="{00000000-0005-0000-0000-000026000000}"/>
    <cellStyle name="ПРОЦЕНТНЫЙ_BOPENGC" xfId="28" xr:uid="{00000000-0005-0000-0000-000027000000}"/>
    <cellStyle name="ТЕКСТ" xfId="29" xr:uid="{00000000-0005-0000-0000-000028000000}"/>
    <cellStyle name="ФИКСИРОВАННЫЙ" xfId="30" xr:uid="{00000000-0005-0000-0000-000029000000}"/>
    <cellStyle name="ФИНАНСОВЫЙ_BOPENGC" xfId="31" xr:uid="{00000000-0005-0000-0000-00002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11907</xdr:colOff>
      <xdr:row>1</xdr:row>
      <xdr:rowOff>179455</xdr:rowOff>
    </xdr:from>
    <xdr:to>
      <xdr:col>2</xdr:col>
      <xdr:colOff>422620</xdr:colOff>
      <xdr:row>1</xdr:row>
      <xdr:rowOff>593586</xdr:rowOff>
    </xdr:to>
    <xdr:pic>
      <xdr:nvPicPr>
        <xdr:cNvPr id="4" name="Imagen 4">
          <a:extLst>
            <a:ext uri="{FF2B5EF4-FFF2-40B4-BE49-F238E27FC236}">
              <a16:creationId xmlns:a16="http://schemas.microsoft.com/office/drawing/2014/main" id="{94409954-649A-40BE-9E2B-5B759A38D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8537" y="289890"/>
          <a:ext cx="1939231" cy="414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2383</xdr:colOff>
      <xdr:row>0</xdr:row>
      <xdr:rowOff>113180</xdr:rowOff>
    </xdr:from>
    <xdr:ext cx="2102641" cy="319775"/>
    <xdr:pic>
      <xdr:nvPicPr>
        <xdr:cNvPr id="2" name="Imagen 4">
          <a:extLst>
            <a:ext uri="{FF2B5EF4-FFF2-40B4-BE49-F238E27FC236}">
              <a16:creationId xmlns:a16="http://schemas.microsoft.com/office/drawing/2014/main" id="{9805E96B-911A-4210-9FD8-8BFE75F5E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633" y="113180"/>
          <a:ext cx="2102641" cy="31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G%20Gobi2002.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2022-05-17%20PAS%20Conpes%20Evaluacio&#769;n_VAprobado.xlsx?CF1A7543" TargetMode="External"/><Relationship Id="rId1" Type="http://schemas.openxmlformats.org/officeDocument/2006/relationships/externalLinkPath" Target="file:///\\CF1A7543\2022-05-17%20PAS%20Conpes%20Evaluacio&#769;n_VAprob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conpes.dnp.gov.co/datos/CONSOLIDACION/2002/Copia%20de%20set992002mayo29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PREFCJ1\CARBOCOL\MODCARB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PREFCJ1\CAFE\MODCAF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herreno/c/WINDOWS/TEMP/PROYECTO/972000%20a%20julio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BPI\DIFP-CONSOLIDACION\TRABAJO\Espacios%20Fisca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herreno/c/WINDOWS/TEMP/PROYECTO/FUNCIONAM972000sh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herreno/c/windows/TEMP/CUADRO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DIFP%20-%20%20Direccion%20de%20Inversiones%20y%20Finanzas%20Publicas\Consolidacion%20Trabajo\Espacios%20Fisc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TIDOS"/>
      <sheetName val="ENVIA"/>
      <sheetName val="RECIBE"/>
      <sheetName val="reciprocas"/>
      <sheetName val="RESUMEN FMI"/>
      <sheetName val="CAMBIOS FMI"/>
      <sheetName val="RESUMEN"/>
      <sheetName val="RESMEING"/>
      <sheetName val="AING"/>
      <sheetName val="GASTOS"/>
      <sheetName val="OEC"/>
      <sheetName val="INTE"/>
      <sheetName val="RECLASIF"/>
      <sheetName val="APACDO"/>
      <sheetName val="FL OEC"/>
      <sheetName val="CONVERSION PPTO"/>
      <sheetName val="Desplegables"/>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Plan acción seguimiento"/>
      <sheetName val="Indicadores de Resultado (IR)"/>
      <sheetName val="Instrucciones PAS"/>
      <sheetName val="Desplegable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2)"/>
      <sheetName val="extraordina (2)"/>
      <sheetName val="extraordina (constantes 2002)"/>
      <sheetName val="extraordinainicial"/>
      <sheetName val="extraorsin-inver"/>
      <sheetName val="extraordina"/>
      <sheetName val="98-2002"/>
      <sheetName val="cua2planfinanciero"/>
      <sheetName val="02-03"/>
      <sheetName val="Supuestos"/>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Desplegables"/>
      <sheetName val="pytos (4)"/>
      <sheetName val="pytos"/>
      <sheetName val="98_2002"/>
      <sheetName val="resu-cta"/>
      <sheetName val="Listas"/>
      <sheetName val="Hoja4"/>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RBOCOL"/>
      <sheetName val="PRES NETO"/>
      <sheetName val="DEUDA EXTERNA"/>
      <sheetName val="SUPUESTOS"/>
      <sheetName val="RESUMEN"/>
      <sheetName val="RESUMEN CON PLAN"/>
      <sheetName val="PIB"/>
      <sheetName val="TRANSFERENCIAS"/>
      <sheetName val="PPTO97"/>
      <sheetName val="CARBOCOL"/>
      <sheetName val="INTERESES"/>
      <sheetName val="AMORTIZA"/>
      <sheetName val="DEXT"/>
      <sheetName val="Diálogo1"/>
      <sheetName val="Módulo1"/>
      <sheetName val="PROYECTO97"/>
      <sheetName val="Hoja1"/>
      <sheetName val="SEG99"/>
      <sheetName val="RESU99"/>
      <sheetName val="SEG2000"/>
      <sheetName val="RESU2000"/>
      <sheetName val="C1-3vig97-00"/>
      <sheetName val="C1-3vIg98-00"/>
      <sheetName val="chequeo99"/>
      <sheetName val="plano-mensaje"/>
      <sheetName val="C1-3men"/>
      <sheetName val="DIFERENCIAS SIMUL"/>
      <sheetName val="SPC"/>
      <sheetName val="MODCARBO"/>
      <sheetName val="DATOS"/>
      <sheetName val="RUBRO LEY"/>
      <sheetName val="Desplegables"/>
      <sheetName val="LIBRO_CODIGOS_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FE"/>
      <sheetName val="PRES NETO"/>
      <sheetName val="DEUDA EXTERNA"/>
      <sheetName val="PIB"/>
      <sheetName val="RESUMEN"/>
      <sheetName val="RESUMEN CON PLAN"/>
      <sheetName val="SUPUESTOS"/>
      <sheetName val="CONSOLIDADO"/>
      <sheetName val="CRECIMIENTOS %"/>
      <sheetName val="ANUAL1"/>
      <sheetName val="Asesores Junio 01"/>
      <sheetName val="TRANSFERENCIAS"/>
      <sheetName val="Módulo1"/>
      <sheetName val="MODCAFE"/>
      <sheetName val="DIFERENCIAS SIMUL"/>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Gráfico2"/>
      <sheetName val="Gráfico3"/>
      <sheetName val="Cuadro Resumen 2000-01"/>
      <sheetName val="Cuadro Resumen 02-03 FMIvsActua"/>
      <sheetName val="Cuadro Resumen 02-03"/>
      <sheetName val="OEC Revision 2002"/>
      <sheetName val="Resumen Supuestos 2002"/>
      <sheetName val="ResumenFinal2002"/>
      <sheetName val="Gráfico1"/>
      <sheetName val="2003 2004"/>
      <sheetName val="GráficoPrecio2002"/>
      <sheetName val="DATOS"/>
      <sheetName val="RUBRO LEY"/>
      <sheetName val="Acciones Pacto Descentralizació"/>
      <sheetName val="Acciones Pacto Étnic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1-3"/>
      <sheetName val="cuadro7"/>
      <sheetName val="GPT"/>
      <sheetName val="GPN"/>
      <sheetName val="GPP"/>
      <sheetName val="GGT"/>
      <sheetName val="GGN"/>
      <sheetName val="GGP"/>
      <sheetName val="PLANOJUL13"/>
      <sheetName val="CUA1_3"/>
      <sheetName val="i"/>
      <sheetName val="Datos"/>
      <sheetName val="Seguimiento CSF"/>
      <sheetName val="Resumen OPEF"/>
      <sheetName val="Resumen MES OPEF"/>
      <sheetName val="V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OS"/>
      <sheetName val="Listas"/>
      <sheetName val="Supuestos"/>
      <sheetName val="Recorte"/>
      <sheetName val="Basico"/>
      <sheetName val="Solicitudes Filtradas"/>
      <sheetName val="apacdo"/>
      <sheetName val="anual1"/>
    </sheetNames>
    <sheetDataSet>
      <sheetData sheetId="0">
        <row r="3">
          <cell r="F3" t="str">
            <v>ACTUALIZACIÓN CATASTRAL Y CARTOGRÁFICA</v>
          </cell>
        </row>
      </sheetData>
      <sheetData sheetId="1" refreshError="1">
        <row r="3">
          <cell r="F3" t="str">
            <v>ACTUALIZACIÓN CATASTRAL Y CARTOGRÁFICA</v>
          </cell>
        </row>
        <row r="4">
          <cell r="B4" t="str">
            <v>ACCION SOCIAL</v>
          </cell>
          <cell r="D4" t="str">
            <v>VIGENCIA FUTURA</v>
          </cell>
          <cell r="E4" t="str">
            <v>NACIÓN</v>
          </cell>
          <cell r="H4" t="str">
            <v>Defensa y Seguridad</v>
          </cell>
          <cell r="I4" t="str">
            <v>CAPITAL HUMANO</v>
          </cell>
          <cell r="J4" t="str">
            <v>Fosyga - Régimen Subsidiado Salud</v>
          </cell>
          <cell r="K4" t="str">
            <v>Agua</v>
          </cell>
          <cell r="P4" t="str">
            <v>1. Estado Comunitario: desarrollo para todos</v>
          </cell>
          <cell r="Q4" t="str">
            <v>2.1 Hacia la consolidación de la Política de Seguridad Democrática</v>
          </cell>
          <cell r="R4" t="str">
            <v>1. FBK</v>
          </cell>
          <cell r="S4" t="str">
            <v>CSF</v>
          </cell>
          <cell r="T4" t="str">
            <v xml:space="preserve">Militares </v>
          </cell>
          <cell r="U4" t="str">
            <v>Fosyga</v>
          </cell>
          <cell r="V4" t="str">
            <v>FBK CSF</v>
          </cell>
        </row>
        <row r="5">
          <cell r="B5" t="str">
            <v>AEROCIVIL</v>
          </cell>
          <cell r="D5" t="str">
            <v>LEY</v>
          </cell>
          <cell r="E5" t="str">
            <v>PROPIOS</v>
          </cell>
          <cell r="H5" t="str">
            <v>Infraestructura Física</v>
          </cell>
          <cell r="I5" t="str">
            <v>CAPITAL SOCIAL</v>
          </cell>
          <cell r="J5" t="str">
            <v xml:space="preserve"> Subsidios de Vivienda Rural</v>
          </cell>
          <cell r="K5" t="str">
            <v>Atención al Desplazamiento Forzado</v>
          </cell>
          <cell r="P5" t="str">
            <v>2. Política de defensa y seguridad democrática</v>
          </cell>
          <cell r="Q5" t="str">
            <v>2.2 Desplazamiento forzado, derechos humanos y reconciliación</v>
          </cell>
          <cell r="R5" t="str">
            <v>2. RECLASIFICADOS GNC</v>
          </cell>
          <cell r="S5" t="str">
            <v>SSF</v>
          </cell>
          <cell r="T5" t="str">
            <v>Resto</v>
          </cell>
          <cell r="U5" t="str">
            <v>Fondo de Solidaridad Pensional</v>
          </cell>
          <cell r="V5" t="str">
            <v>FBK SSF</v>
          </cell>
        </row>
        <row r="6">
          <cell r="B6" t="str">
            <v>AGENCIA LOGÍSTICA</v>
          </cell>
          <cell r="D6" t="str">
            <v>CRÉDITO</v>
          </cell>
          <cell r="H6" t="str">
            <v>Sector Social</v>
          </cell>
          <cell r="I6" t="str">
            <v>CAPITAL FISICO</v>
          </cell>
          <cell r="J6" t="str">
            <v>Adquisición y Reposición de Equipo Operacional</v>
          </cell>
          <cell r="K6" t="str">
            <v>Ciencia y Tecnología</v>
          </cell>
          <cell r="P6" t="str">
            <v>3. Reducción de la pobreza y promoción del empleo y la equidad</v>
          </cell>
          <cell r="Q6" t="str">
            <v>3.1 Pobreza y población vulnerable</v>
          </cell>
          <cell r="R6" t="str">
            <v>3. OTROS</v>
          </cell>
          <cell r="T6" t="str">
            <v>Fondo Nacional de Regalías</v>
          </cell>
          <cell r="U6" t="str">
            <v>Subsidio de Tarifas Electricas</v>
          </cell>
          <cell r="V6" t="str">
            <v>MILITARES CSF</v>
          </cell>
        </row>
        <row r="7">
          <cell r="B7" t="str">
            <v>ANH</v>
          </cell>
          <cell r="D7" t="str">
            <v>CONTRAPARTIDA</v>
          </cell>
          <cell r="H7" t="str">
            <v>Fortalecimiento Institucional</v>
          </cell>
          <cell r="I7" t="str">
            <v>SEGURIDAD DEMOCRÁTICA</v>
          </cell>
          <cell r="J7" t="str">
            <v>Adquisición, Reposición y Mantenimiento de Equipos</v>
          </cell>
          <cell r="K7" t="str">
            <v>Comunicaciones</v>
          </cell>
          <cell r="P7" t="str">
            <v>4. Crecimiento alto y sostenido: La condición para un desarrollo con equidad</v>
          </cell>
          <cell r="Q7" t="str">
            <v>3.2 Mercado y relaciones laborales</v>
          </cell>
          <cell r="R7" t="str">
            <v>4. PROPIOS</v>
          </cell>
          <cell r="T7" t="str">
            <v>Fosyga</v>
          </cell>
          <cell r="U7" t="str">
            <v>Subsidios a los Combustibles</v>
          </cell>
          <cell r="V7" t="str">
            <v>MILITARES SSF</v>
          </cell>
        </row>
        <row r="8">
          <cell r="B8" t="str">
            <v>ANTROPOLOGIA E HISTORIA</v>
          </cell>
          <cell r="D8" t="str">
            <v>FONDO ESPECIAL</v>
          </cell>
          <cell r="I8" t="str">
            <v>FORTALECIMIENTO INSTITUCIONAL</v>
          </cell>
          <cell r="J8" t="str">
            <v>Agro Ingreso Seguro AIS</v>
          </cell>
          <cell r="K8" t="str">
            <v>Educación Basica y Media</v>
          </cell>
          <cell r="P8" t="str">
            <v>5. Una gestión ambiental y del riesgo que promueva el desarrollo sostenible</v>
          </cell>
          <cell r="Q8" t="str">
            <v>3.3 Inserción de las familias en el Sistema de Protección Social</v>
          </cell>
          <cell r="R8" t="str">
            <v>5. IMPUESTO SEGURIDAD DEMOCRÁTICA</v>
          </cell>
          <cell r="T8" t="str">
            <v>Fondo de Solaridad Pensional</v>
          </cell>
          <cell r="V8" t="str">
            <v>FOSYGA CSF</v>
          </cell>
        </row>
        <row r="9">
          <cell r="B9" t="str">
            <v>ARCHIVO GENERAL</v>
          </cell>
          <cell r="D9" t="str">
            <v>FLEXIBLE</v>
          </cell>
          <cell r="J9" t="str">
            <v>Agua Potable y Saneamiento Básico</v>
          </cell>
          <cell r="K9" t="str">
            <v>Educación Superior</v>
          </cell>
          <cell r="P9" t="str">
            <v>6. Un mejor Estado al servicio de los ciudadanos</v>
          </cell>
          <cell r="Q9" t="str">
            <v>3.4 Banca de las oportunidades</v>
          </cell>
          <cell r="T9" t="str">
            <v>Subsidio a los Combustibles</v>
          </cell>
          <cell r="V9" t="str">
            <v>FONDO SOLIDARIDAD PENSIONAL CSF</v>
          </cell>
        </row>
        <row r="10">
          <cell r="B10" t="str">
            <v>ARMADA</v>
          </cell>
          <cell r="J10" t="str">
            <v>Alianzas Productivas, Pademer, KFW, Transición</v>
          </cell>
          <cell r="K10" t="str">
            <v>Impuesto al Patrimonio</v>
          </cell>
          <cell r="P10" t="str">
            <v>7. Dimensiones especiales del desarrollo</v>
          </cell>
          <cell r="Q10" t="str">
            <v>3.5 Ciudades amables</v>
          </cell>
        </row>
        <row r="11">
          <cell r="B11" t="str">
            <v>ARTESANIAS DE COLOMBIA S.A.</v>
          </cell>
          <cell r="J11" t="str">
            <v>Ampliación cobertura educación básica y media</v>
          </cell>
          <cell r="K11" t="str">
            <v>REDEP</v>
          </cell>
          <cell r="Q11" t="str">
            <v>3.6 Infraestructura para el desarrollo</v>
          </cell>
          <cell r="V11" t="str">
            <v>SUBSIDIOS TARIFAS ELECTRICAS CSF</v>
          </cell>
        </row>
        <row r="12">
          <cell r="B12" t="str">
            <v xml:space="preserve">AUDITORIA </v>
          </cell>
          <cell r="J12" t="str">
            <v>Ampliación cobertura educación superior</v>
          </cell>
          <cell r="K12" t="str">
            <v>Reinsertados</v>
          </cell>
          <cell r="Q12" t="str">
            <v>3.7 Equidad en el campo</v>
          </cell>
          <cell r="V12" t="str">
            <v>SUBSIDIOS COMBUSTIBLES CSF</v>
          </cell>
        </row>
        <row r="13">
          <cell r="B13" t="str">
            <v>BIBLIOTECA DE MEDELLIN</v>
          </cell>
          <cell r="J13" t="str">
            <v xml:space="preserve">Atención a Desplazados </v>
          </cell>
          <cell r="K13" t="str">
            <v>Agenda Interna</v>
          </cell>
          <cell r="Q13" t="str">
            <v>4.1 Consideraciones Macroeconómicas</v>
          </cell>
          <cell r="V13" t="str">
            <v>FONDO NACIONAL DE REGALIAS CSF</v>
          </cell>
        </row>
        <row r="14">
          <cell r="B14" t="str">
            <v>C.D.A.</v>
          </cell>
          <cell r="J14" t="str">
            <v xml:space="preserve">Atención de Emergencias </v>
          </cell>
          <cell r="K14" t="str">
            <v>Vivienda rural y urbana</v>
          </cell>
          <cell r="Q14" t="str">
            <v>4.2 Agenda Interna: estrategia de desarrollo productivo</v>
          </cell>
          <cell r="V14" t="str">
            <v>FONDO SOLIDARIDAD PENSIONAL SSF</v>
          </cell>
        </row>
        <row r="15">
          <cell r="B15" t="str">
            <v>C.S.B.</v>
          </cell>
          <cell r="J15" t="str">
            <v>Banco de las Oportunidades</v>
          </cell>
          <cell r="K15" t="str">
            <v>Tecnologías de la información</v>
          </cell>
          <cell r="Q15" t="str">
            <v>4.3 Consolidar el crecimiento y mejorar la competitividad del sector agropecuario</v>
          </cell>
          <cell r="V15" t="str">
            <v>SUBSIDIOS COMBUSTIBLES SSF</v>
          </cell>
        </row>
        <row r="16">
          <cell r="B16" t="str">
            <v>CAMARA</v>
          </cell>
          <cell r="J16" t="str">
            <v>Calidad educación preescolar básica y media</v>
          </cell>
          <cell r="K16" t="str">
            <v>Z-N.A</v>
          </cell>
          <cell r="Q16" t="str">
            <v>5.2 Una gestión ambiental que promueva el desarrollo sostenible</v>
          </cell>
        </row>
        <row r="17">
          <cell r="B17" t="str">
            <v>CORPOURABA</v>
          </cell>
          <cell r="J17" t="str">
            <v>Infraestructura Educativa - Ley 21</v>
          </cell>
          <cell r="Q17" t="str">
            <v>5.3 Gestión del riesgo para la prevención y atención de desastres</v>
          </cell>
          <cell r="V17" t="str">
            <v>OTROS SSF</v>
          </cell>
        </row>
        <row r="18">
          <cell r="B18" t="str">
            <v>CREG</v>
          </cell>
          <cell r="J18" t="str">
            <v>Interventoría Regalías</v>
          </cell>
          <cell r="Q18" t="str">
            <v>6.1 Los requisitos del Estado comunitario</v>
          </cell>
        </row>
        <row r="19">
          <cell r="B19" t="str">
            <v xml:space="preserve">DANSOCIAL </v>
          </cell>
          <cell r="J19" t="str">
            <v>Medicina Legal - Sistema Penal Acusatorio</v>
          </cell>
          <cell r="Q19" t="str">
            <v>6.2 Los retos del Estado comunitario</v>
          </cell>
        </row>
        <row r="20">
          <cell r="B20" t="str">
            <v>DEFENSA CIVIL</v>
          </cell>
          <cell r="J20" t="str">
            <v>Mininterior y Justicia - Cárceles</v>
          </cell>
          <cell r="Q20" t="str">
            <v>7.1 Equidad de género</v>
          </cell>
        </row>
        <row r="21">
          <cell r="B21" t="str">
            <v>DEFENSORIA</v>
          </cell>
          <cell r="J21" t="str">
            <v>Obras Hidráulicas de La Mojana</v>
          </cell>
          <cell r="Q21" t="str">
            <v>7.2 Juventud</v>
          </cell>
        </row>
        <row r="22">
          <cell r="B22" t="str">
            <v>DIR. GRAL. COMERCIO EXTERIOR</v>
          </cell>
          <cell r="J22" t="str">
            <v>Plan Maestro de Información Básica - PLANIB</v>
          </cell>
          <cell r="Q22" t="str">
            <v>7.3 Grupos étnicos y relaciones interculturales</v>
          </cell>
        </row>
        <row r="23">
          <cell r="B23" t="str">
            <v>DNP</v>
          </cell>
          <cell r="J23" t="str">
            <v>Plan Nacional de Lecturas y Bibliotecas</v>
          </cell>
          <cell r="Q23" t="str">
            <v>7.4 Dimensión regional</v>
          </cell>
        </row>
        <row r="24">
          <cell r="B24" t="str">
            <v>EJERCITO</v>
          </cell>
          <cell r="J24" t="str">
            <v xml:space="preserve">Plan Nacional de Música </v>
          </cell>
          <cell r="Q24" t="str">
            <v>7.5 Ciencia, tecnología e innovación</v>
          </cell>
        </row>
        <row r="25">
          <cell r="B25" t="str">
            <v>ESAP</v>
          </cell>
          <cell r="J25" t="str">
            <v>Programa 2500 Km</v>
          </cell>
          <cell r="Q25" t="str">
            <v>7.6 Cultura y desarrollo</v>
          </cell>
        </row>
        <row r="26">
          <cell r="B26" t="str">
            <v>FONDO CONGRESO-PENSIONES</v>
          </cell>
          <cell r="J26" t="str">
            <v>Resto</v>
          </cell>
          <cell r="Q26" t="str">
            <v>7.7 Demografía y desarrollo</v>
          </cell>
        </row>
        <row r="27">
          <cell r="B27" t="str">
            <v>FONDO NAL. REGALIAS</v>
          </cell>
          <cell r="J27" t="str">
            <v>Resto</v>
          </cell>
          <cell r="Q27" t="str">
            <v xml:space="preserve">7.8 El sector de la economía solidaria: modelo alternativo de desarrollo socioeconómico </v>
          </cell>
        </row>
        <row r="28">
          <cell r="B28" t="str">
            <v>FONFAC</v>
          </cell>
          <cell r="J28" t="str">
            <v>Salud Pública - Vacunas</v>
          </cell>
          <cell r="Q28" t="str">
            <v>7.9 Política exterior y migratoria</v>
          </cell>
        </row>
        <row r="29">
          <cell r="B29" t="str">
            <v>FONREGISTRADURIA</v>
          </cell>
          <cell r="J29" t="str">
            <v>Sistema Penal Acusatorio (Rama, Fiscalía, Medicina Legal, Defensoría)</v>
          </cell>
        </row>
        <row r="30">
          <cell r="B30" t="str">
            <v>FONRELACIONES</v>
          </cell>
          <cell r="J30" t="str">
            <v>SITM</v>
          </cell>
        </row>
        <row r="31">
          <cell r="B31" t="str">
            <v>FONVIVIENDA</v>
          </cell>
          <cell r="J31" t="str">
            <v>Subsidios Eléctricos y Gas</v>
          </cell>
        </row>
        <row r="32">
          <cell r="B32" t="str">
            <v>FUERZA AEREA</v>
          </cell>
          <cell r="J32" t="str">
            <v>Subsidios Vivienda Urbana</v>
          </cell>
        </row>
        <row r="33">
          <cell r="B33" t="str">
            <v>FUNPUBLICA</v>
          </cell>
          <cell r="J33" t="str">
            <v>Titulación, Adquisición y Adjudicación Tierras</v>
          </cell>
        </row>
        <row r="34">
          <cell r="B34" t="str">
            <v>HOSPITAL MILITAR</v>
          </cell>
          <cell r="J34" t="str">
            <v>Túnel Segundo Centenario (Túnel de la Línea)</v>
          </cell>
        </row>
        <row r="35">
          <cell r="B35" t="str">
            <v>ICA</v>
          </cell>
          <cell r="J35" t="str">
            <v>Turismo</v>
          </cell>
        </row>
        <row r="36">
          <cell r="B36" t="str">
            <v>ICBF</v>
          </cell>
          <cell r="J36" t="str">
            <v>Universidades-Ley 30/93</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2" refreshError="1"/>
      <sheetData sheetId="3" refreshError="1"/>
      <sheetData sheetId="4">
        <row r="3">
          <cell r="F3" t="str">
            <v>ACTUALIZACIÓN CATASTRAL Y CARTOGRÁFICA</v>
          </cell>
        </row>
      </sheetData>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1-3"/>
      <sheetName val="cua2castigo"/>
      <sheetName val="Hoja1"/>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SUPUESTOS"/>
      <sheetName val="proyecINGRESOS99"/>
      <sheetName val="proyecINGRESOS99 (det)"/>
      <sheetName val="98-2002"/>
    </sheetNames>
    <sheetDataSet>
      <sheetData sheetId="0" refreshError="1">
        <row r="3">
          <cell r="Y3" t="str">
            <v>CUADRO No. 2</v>
          </cell>
        </row>
        <row r="4">
          <cell r="Y4" t="str">
            <v>APROPIACIONES 1998 - 2000</v>
          </cell>
        </row>
        <row r="5">
          <cell r="Y5" t="str">
            <v>RECURSOS NACION</v>
          </cell>
        </row>
        <row r="6">
          <cell r="Y6" t="str">
            <v>Miles de millones de pesos</v>
          </cell>
        </row>
        <row r="9">
          <cell r="Y9" t="str">
            <v>CONCEPTO</v>
          </cell>
          <cell r="Z9" t="str">
            <v>1998</v>
          </cell>
          <cell r="AA9" t="str">
            <v>1999   1/</v>
          </cell>
          <cell r="AB9" t="str">
            <v>2000</v>
          </cell>
          <cell r="AC9" t="str">
            <v>VARIACION  %</v>
          </cell>
        </row>
        <row r="10">
          <cell r="AC10" t="str">
            <v>99/98</v>
          </cell>
          <cell r="AD10" t="str">
            <v>2000/99</v>
          </cell>
        </row>
        <row r="11">
          <cell r="Z11" t="str">
            <v>(1)</v>
          </cell>
          <cell r="AA11" t="str">
            <v>(2)</v>
          </cell>
          <cell r="AB11" t="str">
            <v>(3)</v>
          </cell>
          <cell r="AC11" t="str">
            <v>(4)=(2/1)</v>
          </cell>
          <cell r="AD11" t="str">
            <v>(5)=(3/2)</v>
          </cell>
        </row>
        <row r="13">
          <cell r="Y13" t="str">
            <v>FUNCIONAMIENTO</v>
          </cell>
          <cell r="Z13">
            <v>17507.617041843005</v>
          </cell>
          <cell r="AA13">
            <v>22543.902873841002</v>
          </cell>
          <cell r="AB13">
            <v>22748.7873545</v>
          </cell>
          <cell r="AC13">
            <v>28.766255395930429</v>
          </cell>
          <cell r="AD13">
            <v>0.90882435843324672</v>
          </cell>
        </row>
        <row r="14">
          <cell r="Y14" t="str">
            <v>Gastos de Personal</v>
          </cell>
          <cell r="Z14">
            <v>4484.8324892346527</v>
          </cell>
          <cell r="AA14">
            <v>5167.0622997669998</v>
          </cell>
          <cell r="AB14">
            <v>5376.3</v>
          </cell>
          <cell r="AC14">
            <v>15.211935165247858</v>
          </cell>
          <cell r="AD14">
            <v>4.0494518566659421</v>
          </cell>
        </row>
        <row r="15">
          <cell r="Y15" t="str">
            <v>Gastos Generales</v>
          </cell>
          <cell r="Z15">
            <v>1321.8889146321796</v>
          </cell>
          <cell r="AA15">
            <v>1280.69206044</v>
          </cell>
          <cell r="AB15">
            <v>1051.7</v>
          </cell>
          <cell r="AC15">
            <v>-3.116514083457822</v>
          </cell>
          <cell r="AD15">
            <v>-17.880337320224072</v>
          </cell>
        </row>
        <row r="16">
          <cell r="Y16" t="str">
            <v>Transferencias</v>
          </cell>
          <cell r="Z16">
            <v>11700.795637976174</v>
          </cell>
          <cell r="AA16">
            <v>16093.200213634</v>
          </cell>
          <cell r="AB16">
            <v>16317.5</v>
          </cell>
          <cell r="AC16">
            <v>37.539366651288319</v>
          </cell>
          <cell r="AD16">
            <v>1.3937550231679641</v>
          </cell>
        </row>
        <row r="17">
          <cell r="Y17" t="str">
            <v>Operación Comercial</v>
          </cell>
          <cell r="Z17">
            <v>0.1</v>
          </cell>
          <cell r="AA17">
            <v>2.9483000000000001</v>
          </cell>
          <cell r="AB17">
            <v>3.2873545000000002</v>
          </cell>
        </row>
        <row r="19">
          <cell r="Y19" t="str">
            <v>SERVICIO DE LA DEUDA</v>
          </cell>
          <cell r="Z19">
            <v>11289.569079999999</v>
          </cell>
          <cell r="AA19">
            <v>13645.599999999999</v>
          </cell>
          <cell r="AB19">
            <v>14930.3</v>
          </cell>
          <cell r="AC19">
            <v>20.869095209079489</v>
          </cell>
          <cell r="AD19">
            <v>9.4147564049950283</v>
          </cell>
        </row>
        <row r="20">
          <cell r="Y20" t="str">
            <v>Externa</v>
          </cell>
          <cell r="Z20">
            <v>2576.1146520000002</v>
          </cell>
          <cell r="AA20">
            <v>3947.7</v>
          </cell>
          <cell r="AB20">
            <v>4191.3</v>
          </cell>
          <cell r="AC20">
            <v>53.242403125775148</v>
          </cell>
          <cell r="AD20">
            <v>6.1706816627403294</v>
          </cell>
        </row>
        <row r="21">
          <cell r="Y21" t="str">
            <v>Interna   2/</v>
          </cell>
          <cell r="Z21">
            <v>8713.4544279999991</v>
          </cell>
          <cell r="AA21">
            <v>9697.9</v>
          </cell>
          <cell r="AB21">
            <v>10739</v>
          </cell>
          <cell r="AC21">
            <v>11.297994155298063</v>
          </cell>
          <cell r="AD21">
            <v>10.735313830829352</v>
          </cell>
        </row>
        <row r="26">
          <cell r="Y26" t="str">
            <v>INVERSION</v>
          </cell>
          <cell r="Z26">
            <v>5073.7929515019996</v>
          </cell>
          <cell r="AA26">
            <v>5147.2</v>
          </cell>
          <cell r="AB26">
            <v>3166.3</v>
          </cell>
          <cell r="AC26">
            <v>1.4467884125281438</v>
          </cell>
          <cell r="AD26">
            <v>-38.485001554243084</v>
          </cell>
        </row>
        <row r="28">
          <cell r="Y28" t="str">
            <v>TOTAL CON DEUDA</v>
          </cell>
          <cell r="Z28">
            <v>33870.979073345006</v>
          </cell>
          <cell r="AA28">
            <v>41336.702873841001</v>
          </cell>
          <cell r="AB28">
            <v>40845.387354500002</v>
          </cell>
          <cell r="AC28">
            <v>22.041653370366255</v>
          </cell>
          <cell r="AD28">
            <v>-1.1885696854935124</v>
          </cell>
        </row>
        <row r="29">
          <cell r="Y29" t="str">
            <v>TOTAL SIN DEUDA</v>
          </cell>
          <cell r="Z29">
            <v>22581.409993345005</v>
          </cell>
          <cell r="AA29">
            <v>27691.102873841002</v>
          </cell>
          <cell r="AB29">
            <v>25915.087354500003</v>
          </cell>
          <cell r="AC29">
            <v>22.627873467608438</v>
          </cell>
          <cell r="AD29">
            <v>-6.4136684170089548</v>
          </cell>
        </row>
        <row r="31">
          <cell r="Y31" t="str">
            <v xml:space="preserve">  1/  Incluye adición por $1.3 mil milllones, traslados por $1.1 mil millones y reducción participación municipios por $223.8 mil millones</v>
          </cell>
        </row>
        <row r="32">
          <cell r="Y32" t="str">
            <v xml:space="preserve">   2/ Icluye el valor del déficit fiscal por $1.046.6 mil millones</v>
          </cell>
        </row>
        <row r="34">
          <cell r="Y34" t="str">
            <v>CUADRO No. 3</v>
          </cell>
        </row>
        <row r="35">
          <cell r="Y35" t="str">
            <v>APROPIACIONES 1998 - 2000</v>
          </cell>
        </row>
        <row r="36">
          <cell r="Y36" t="str">
            <v>RECURSOS PROPIOS</v>
          </cell>
        </row>
        <row r="37">
          <cell r="Y37" t="str">
            <v>Miles de millones de pesos</v>
          </cell>
        </row>
        <row r="40">
          <cell r="Z40" t="str">
            <v>1998</v>
          </cell>
          <cell r="AA40" t="str">
            <v>1999</v>
          </cell>
          <cell r="AB40" t="str">
            <v>2000</v>
          </cell>
          <cell r="AC40" t="str">
            <v>VARIACION  %</v>
          </cell>
        </row>
        <row r="41">
          <cell r="Y41" t="str">
            <v>CONCEPTO</v>
          </cell>
          <cell r="AC41" t="str">
            <v>99/98</v>
          </cell>
          <cell r="AD41" t="str">
            <v>2000/99</v>
          </cell>
        </row>
        <row r="42">
          <cell r="Z42" t="str">
            <v>(1)</v>
          </cell>
          <cell r="AA42" t="str">
            <v>(2)</v>
          </cell>
          <cell r="AB42" t="str">
            <v>(3)</v>
          </cell>
          <cell r="AC42" t="str">
            <v>(4)=(2/1)</v>
          </cell>
          <cell r="AD42" t="str">
            <v>(5)=(3/2)</v>
          </cell>
        </row>
        <row r="45">
          <cell r="Y45" t="str">
            <v>FUNCIONAMIENTO</v>
          </cell>
          <cell r="Z45">
            <v>1659.373423821</v>
          </cell>
          <cell r="AA45">
            <v>1602.6133874049999</v>
          </cell>
          <cell r="AB45">
            <v>1410.701027604</v>
          </cell>
          <cell r="AC45">
            <v>-3.4205704153860705</v>
          </cell>
          <cell r="AD45">
            <v>-11.974962976675874</v>
          </cell>
        </row>
        <row r="46">
          <cell r="Y46" t="str">
            <v>Gastos de Personal</v>
          </cell>
          <cell r="Z46">
            <v>398.89649835734997</v>
          </cell>
          <cell r="AA46">
            <v>380.27551839099999</v>
          </cell>
          <cell r="AB46">
            <v>388.1</v>
          </cell>
          <cell r="AC46">
            <v>-4.668123195623652</v>
          </cell>
          <cell r="AD46">
            <v>2.0575822609108618</v>
          </cell>
        </row>
        <row r="47">
          <cell r="Y47" t="str">
            <v>Gastos Generales</v>
          </cell>
          <cell r="Z47">
            <v>272.74812604427001</v>
          </cell>
          <cell r="AA47">
            <v>243.24939164</v>
          </cell>
          <cell r="AB47">
            <v>197.762</v>
          </cell>
          <cell r="AC47">
            <v>-10.815375647890624</v>
          </cell>
          <cell r="AD47">
            <v>-18.699899446128786</v>
          </cell>
        </row>
        <row r="48">
          <cell r="Y48" t="str">
            <v>Transferencias</v>
          </cell>
          <cell r="Z48">
            <v>690.42139540237997</v>
          </cell>
          <cell r="AA48">
            <v>773.034085688</v>
          </cell>
          <cell r="AB48">
            <v>543.59169398799997</v>
          </cell>
          <cell r="AC48">
            <v>11.965546090510859</v>
          </cell>
          <cell r="AD48">
            <v>-29.680760001131958</v>
          </cell>
        </row>
        <row r="49">
          <cell r="Y49" t="str">
            <v>Operación Comercial</v>
          </cell>
          <cell r="Z49">
            <v>297.30740401700001</v>
          </cell>
          <cell r="AA49">
            <v>206.054391686</v>
          </cell>
          <cell r="AB49">
            <v>281.24733361599999</v>
          </cell>
          <cell r="AC49">
            <v>-30.693151632975201</v>
          </cell>
          <cell r="AD49">
            <v>36.491792926493027</v>
          </cell>
        </row>
        <row r="51">
          <cell r="Y51" t="str">
            <v>SERVICIO DE LA DEUDA</v>
          </cell>
          <cell r="Z51">
            <v>31.026147289999997</v>
          </cell>
          <cell r="AA51">
            <v>18.399635302</v>
          </cell>
          <cell r="AB51">
            <v>13.870000000000001</v>
          </cell>
          <cell r="AC51">
            <v>-40.696358042719773</v>
          </cell>
          <cell r="AD51">
            <v>-24.618071106592186</v>
          </cell>
        </row>
        <row r="52">
          <cell r="Y52" t="str">
            <v>Externa</v>
          </cell>
          <cell r="Z52">
            <v>9.5051620000000003</v>
          </cell>
          <cell r="AA52">
            <v>3.1066911350000002</v>
          </cell>
          <cell r="AB52">
            <v>3.8170000000000002</v>
          </cell>
          <cell r="AC52">
            <v>-67.315747643227965</v>
          </cell>
          <cell r="AD52">
            <v>22.863839182391075</v>
          </cell>
        </row>
        <row r="53">
          <cell r="Y53" t="str">
            <v>Interna</v>
          </cell>
          <cell r="Z53">
            <v>21.520985289999999</v>
          </cell>
          <cell r="AA53">
            <v>15.292944167</v>
          </cell>
          <cell r="AB53">
            <v>10.053000000000001</v>
          </cell>
          <cell r="AC53">
            <v>-28.939386552594026</v>
          </cell>
          <cell r="AD53">
            <v>-34.263802376961884</v>
          </cell>
        </row>
        <row r="55">
          <cell r="Y55" t="str">
            <v>INVERSION</v>
          </cell>
          <cell r="Z55">
            <v>2235.8472710000001</v>
          </cell>
          <cell r="AA55">
            <v>2660.3020459999998</v>
          </cell>
          <cell r="AB55">
            <v>2333.1673000000001</v>
          </cell>
          <cell r="AC55">
            <v>18.984068388989694</v>
          </cell>
          <cell r="AD55">
            <v>-12.296902394668896</v>
          </cell>
        </row>
        <row r="57">
          <cell r="Y57" t="str">
            <v>TOTAL CON DEUDA</v>
          </cell>
          <cell r="Z57">
            <v>3926.2468421109998</v>
          </cell>
          <cell r="AA57">
            <v>4281.3150687069992</v>
          </cell>
          <cell r="AB57">
            <v>3757.738327604</v>
          </cell>
          <cell r="AC57">
            <v>9.0434514403860522</v>
          </cell>
          <cell r="AD57">
            <v>-12.229343851143494</v>
          </cell>
        </row>
        <row r="58">
          <cell r="Y58" t="str">
            <v>TOTAL SIN DEUDA</v>
          </cell>
          <cell r="Z58">
            <v>3895.2206948209996</v>
          </cell>
          <cell r="AA58">
            <v>4262.915433404999</v>
          </cell>
          <cell r="AB58">
            <v>3743.8683276040001</v>
          </cell>
          <cell r="AC58">
            <v>9.439638146122963</v>
          </cell>
          <cell r="AD58">
            <v>-12.175871511164615</v>
          </cell>
        </row>
        <row r="63">
          <cell r="Y63" t="str">
            <v>CUADRO No. 1</v>
          </cell>
        </row>
        <row r="64">
          <cell r="Y64" t="str">
            <v>APROPIACIONES 1998 - 2000</v>
          </cell>
        </row>
        <row r="65">
          <cell r="Y65" t="str">
            <v>TOTAL</v>
          </cell>
        </row>
        <row r="66">
          <cell r="Y66" t="str">
            <v>Miles de millones de pesos</v>
          </cell>
        </row>
        <row r="69">
          <cell r="Z69" t="str">
            <v>1998</v>
          </cell>
          <cell r="AA69" t="str">
            <v>1999</v>
          </cell>
          <cell r="AB69" t="str">
            <v>2000</v>
          </cell>
          <cell r="AC69" t="str">
            <v>VARIACION  %</v>
          </cell>
        </row>
        <row r="70">
          <cell r="Y70" t="str">
            <v>CONCEPTO</v>
          </cell>
          <cell r="AC70" t="str">
            <v>99/98</v>
          </cell>
          <cell r="AD70" t="str">
            <v>2000/99</v>
          </cell>
        </row>
        <row r="71">
          <cell r="Z71" t="str">
            <v>(1)</v>
          </cell>
          <cell r="AA71" t="str">
            <v>(2)</v>
          </cell>
          <cell r="AB71" t="str">
            <v>(3)</v>
          </cell>
          <cell r="AC71" t="str">
            <v>(4)=(2/1)</v>
          </cell>
          <cell r="AD71" t="str">
            <v>(5)=(3/2)</v>
          </cell>
        </row>
        <row r="73">
          <cell r="Y73" t="str">
            <v>FUNCIONAMIENTO</v>
          </cell>
          <cell r="Z73">
            <v>19166.990465664006</v>
          </cell>
          <cell r="AA73">
            <v>24146.516261246001</v>
          </cell>
          <cell r="AB73">
            <v>24159.488382104002</v>
          </cell>
          <cell r="AC73">
            <v>25.979695688284398</v>
          </cell>
          <cell r="AD73">
            <v>5.3722535862532617E-2</v>
          </cell>
        </row>
        <row r="75">
          <cell r="Y75" t="str">
            <v>Gastos de Personal</v>
          </cell>
          <cell r="Z75">
            <v>4883.7289875920023</v>
          </cell>
          <cell r="AA75">
            <v>5547.3378181580001</v>
          </cell>
          <cell r="AB75">
            <v>5764.4000000000005</v>
          </cell>
          <cell r="AC75">
            <v>13.588158398060513</v>
          </cell>
          <cell r="AD75">
            <v>3.9129072170707602</v>
          </cell>
        </row>
        <row r="76">
          <cell r="Y76" t="str">
            <v>Gastos Generales</v>
          </cell>
          <cell r="Z76">
            <v>1594.6370406764497</v>
          </cell>
          <cell r="AA76">
            <v>1523.9414520800001</v>
          </cell>
          <cell r="AB76">
            <v>1249.462</v>
          </cell>
          <cell r="AC76">
            <v>-4.433334156496227</v>
          </cell>
          <cell r="AD76">
            <v>-18.011154674306418</v>
          </cell>
        </row>
        <row r="77">
          <cell r="Y77" t="str">
            <v>Transferencias</v>
          </cell>
          <cell r="Z77">
            <v>12391.217033378554</v>
          </cell>
          <cell r="AA77">
            <v>16866.234299322001</v>
          </cell>
          <cell r="AB77">
            <v>16861.091693988001</v>
          </cell>
          <cell r="AC77">
            <v>36.114428904674753</v>
          </cell>
          <cell r="AD77">
            <v>-3.0490536552119085E-2</v>
          </cell>
        </row>
        <row r="78">
          <cell r="Y78" t="str">
            <v>Operación Comercial</v>
          </cell>
          <cell r="Z78">
            <v>297.40740401700003</v>
          </cell>
          <cell r="AA78">
            <v>209.00269168599999</v>
          </cell>
          <cell r="AB78">
            <v>284.53468811599998</v>
          </cell>
          <cell r="AC78">
            <v>-29.72512154604825</v>
          </cell>
          <cell r="AD78">
            <v>36.139245777502829</v>
          </cell>
        </row>
        <row r="80">
          <cell r="Y80" t="str">
            <v>SERVICIO DE LA DEUDA</v>
          </cell>
          <cell r="Z80">
            <v>11320.595227289999</v>
          </cell>
          <cell r="AA80">
            <v>13663.999635302</v>
          </cell>
          <cell r="AB80">
            <v>14944.17</v>
          </cell>
          <cell r="AC80">
            <v>20.700363902799658</v>
          </cell>
          <cell r="AD80">
            <v>9.3689285631315613</v>
          </cell>
        </row>
        <row r="81">
          <cell r="Y81" t="str">
            <v>Externa</v>
          </cell>
          <cell r="Z81">
            <v>2585.6198140000001</v>
          </cell>
          <cell r="AA81">
            <v>3950.8066911349997</v>
          </cell>
          <cell r="AB81">
            <v>4195.1170000000002</v>
          </cell>
          <cell r="AC81">
            <v>52.799211614294947</v>
          </cell>
          <cell r="AD81">
            <v>6.1838082185391441</v>
          </cell>
        </row>
        <row r="82">
          <cell r="Y82" t="str">
            <v>Interna   2/</v>
          </cell>
          <cell r="Z82">
            <v>8734.9754132899998</v>
          </cell>
          <cell r="AA82">
            <v>9713.192944167</v>
          </cell>
          <cell r="AB82">
            <v>10749.053</v>
          </cell>
          <cell r="AC82">
            <v>11.198858435121316</v>
          </cell>
          <cell r="AD82">
            <v>10.664464937403073</v>
          </cell>
        </row>
        <row r="87">
          <cell r="Y87" t="str">
            <v xml:space="preserve">INVERSION </v>
          </cell>
          <cell r="Z87">
            <v>7309.6402225019992</v>
          </cell>
          <cell r="AA87">
            <v>7807.5020459999996</v>
          </cell>
          <cell r="AB87">
            <v>5499.4673000000003</v>
          </cell>
          <cell r="AC87">
            <v>6.8110304795218513</v>
          </cell>
          <cell r="AD87">
            <v>-29.561756531110607</v>
          </cell>
        </row>
        <row r="89">
          <cell r="Y89" t="str">
            <v>TOTAL CON DEUDA</v>
          </cell>
          <cell r="Z89">
            <v>37797.225915456002</v>
          </cell>
          <cell r="AA89">
            <v>45618.017942548002</v>
          </cell>
          <cell r="AB89">
            <v>44603.125682104001</v>
          </cell>
          <cell r="AC89">
            <v>20.691444511259572</v>
          </cell>
          <cell r="AD89">
            <v>-2.2247618511662903</v>
          </cell>
        </row>
        <row r="90">
          <cell r="Y90" t="str">
            <v>TOTAL SIN DEUDA</v>
          </cell>
          <cell r="Z90">
            <v>26476.630688166002</v>
          </cell>
          <cell r="AA90">
            <v>31954.018307246002</v>
          </cell>
          <cell r="AB90">
            <v>29658.955682104002</v>
          </cell>
          <cell r="AC90">
            <v>20.687630853000382</v>
          </cell>
          <cell r="AD90">
            <v>-7.182391281980216</v>
          </cell>
        </row>
        <row r="92">
          <cell r="Y92" t="str">
            <v xml:space="preserve">  1/  Incluye adición por $1.3 mil milllones, traslados por $1.1 mil millones y reducción participación municipios por $223.8 millones</v>
          </cell>
        </row>
        <row r="93">
          <cell r="Y93" t="str">
            <v xml:space="preserve">   2/ Icluye el valor del déficit fiscal por $1.046.6 mil millones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carbocol"/>
      <sheetName val="CODE LIST"/>
      <sheetName val="RESUOPE"/>
    </sheetNames>
    <sheetDataSet>
      <sheetData sheetId="0" refreshError="1">
        <row r="3">
          <cell r="B3" t="str">
            <v>Cuadro No. 1a</v>
          </cell>
        </row>
        <row r="4">
          <cell r="B4" t="str">
            <v>COMPOSICION INGRESOS CORRIENTES 1999</v>
          </cell>
        </row>
        <row r="5">
          <cell r="B5" t="str">
            <v>RECURSOS NACION</v>
          </cell>
        </row>
        <row r="6">
          <cell r="B6" t="str">
            <v>Miles de millones de pesos</v>
          </cell>
        </row>
        <row r="9">
          <cell r="C9" t="str">
            <v>CONCEPTO</v>
          </cell>
          <cell r="E9" t="str">
            <v>VALOR</v>
          </cell>
        </row>
        <row r="12">
          <cell r="B12" t="str">
            <v xml:space="preserve">  TOTAL INGRESOS CORRIENTES</v>
          </cell>
          <cell r="E12">
            <v>17813.984</v>
          </cell>
        </row>
        <row r="14">
          <cell r="B14" t="str">
            <v>1.1.  INGRESOS TRIBUTARIOS</v>
          </cell>
          <cell r="E14">
            <v>17369.627000000462</v>
          </cell>
        </row>
        <row r="16">
          <cell r="B16" t="str">
            <v xml:space="preserve">        1.1.1. IMPUESTOS DIRECTOS</v>
          </cell>
          <cell r="E16">
            <v>6285.366</v>
          </cell>
        </row>
        <row r="17">
          <cell r="D17" t="str">
            <v>IMPUESTO SOBRE LA RENTA Y COMPLEMENTARIOS</v>
          </cell>
          <cell r="E17">
            <v>6285.366</v>
          </cell>
        </row>
        <row r="19">
          <cell r="B19" t="str">
            <v xml:space="preserve">        1.1.2. IMPUESTOS INDIRECTOS</v>
          </cell>
          <cell r="E19">
            <v>11084.261000000462</v>
          </cell>
        </row>
        <row r="20">
          <cell r="D20" t="str">
            <v>IMPUESTOS SOBRE ADUANAS Y RECARGOS</v>
          </cell>
          <cell r="E20">
            <v>1646.4300000004641</v>
          </cell>
        </row>
        <row r="21">
          <cell r="D21" t="str">
            <v>IMPUESTO A LAS VENTAS</v>
          </cell>
          <cell r="E21">
            <v>8117.9189999999999</v>
          </cell>
        </row>
        <row r="22">
          <cell r="D22" t="str">
            <v>INTERNAS</v>
          </cell>
          <cell r="E22">
            <v>5452.433</v>
          </cell>
        </row>
        <row r="23">
          <cell r="D23" t="str">
            <v>EXTERNAS</v>
          </cell>
          <cell r="E23">
            <v>2665.4859999999999</v>
          </cell>
        </row>
        <row r="24">
          <cell r="D24" t="str">
            <v>IMPUESTO A LA GASOLINA Y ACPM</v>
          </cell>
          <cell r="E24">
            <v>917.32399999999996</v>
          </cell>
        </row>
        <row r="25">
          <cell r="D25" t="str">
            <v>IMPUESTO DE TIMBRE NACIONAL</v>
          </cell>
          <cell r="E25">
            <v>371.608</v>
          </cell>
        </row>
        <row r="26">
          <cell r="D26" t="str">
            <v>IMPUESTO DE TIMBRE NACIONAL SOBRE SALIDAS AL EXT.</v>
          </cell>
          <cell r="E26">
            <v>27.666</v>
          </cell>
        </row>
        <row r="27">
          <cell r="D27" t="str">
            <v>IMPUESTO AL ORO Y AL PLATINO</v>
          </cell>
          <cell r="E27">
            <v>3.3140000000000001</v>
          </cell>
        </row>
        <row r="29">
          <cell r="B29" t="str">
            <v>1.2</v>
          </cell>
          <cell r="C29" t="str">
            <v>INGRESOS NO TRIBUTARIOS</v>
          </cell>
          <cell r="E29">
            <v>444.35699999953806</v>
          </cell>
        </row>
        <row r="31">
          <cell r="C31" t="str">
            <v>1.2.1.</v>
          </cell>
          <cell r="D31" t="str">
            <v>TASAS Y MULTAS</v>
          </cell>
          <cell r="E31">
            <v>444.35699999953806</v>
          </cell>
        </row>
        <row r="32">
          <cell r="D32" t="str">
            <v>OTRAS TASAS, MULTAS Y CONTRIBUCIONES NO ESPECIFICADAS</v>
          </cell>
          <cell r="E32">
            <v>60.326000000000001</v>
          </cell>
        </row>
        <row r="33">
          <cell r="D33" t="str">
            <v>CONTRIBUCION ESPECIAL POR EXPLOTACION O EXPORTACION</v>
          </cell>
        </row>
        <row r="34">
          <cell r="D34" t="str">
            <v>DE PETROLEO CRUDO, GAS LIBRE, CARBON Y FERRONIQUEL</v>
          </cell>
          <cell r="E34">
            <v>34.844999999538061</v>
          </cell>
        </row>
        <row r="35">
          <cell r="D35" t="str">
            <v>FONDO DE RECURSOS DEL SUPERAVIT DE LA NACION</v>
          </cell>
          <cell r="E35">
            <v>151.52000000000001</v>
          </cell>
        </row>
        <row r="36">
          <cell r="D36" t="str">
            <v>CONCESION SOCIEDADES PORTUARIAS</v>
          </cell>
          <cell r="E36">
            <v>17.763999999999999</v>
          </cell>
        </row>
        <row r="37">
          <cell r="D37" t="str">
            <v xml:space="preserve"> CONCESION LARGA DISTANCIA</v>
          </cell>
          <cell r="E37">
            <v>179.90199999999999</v>
          </cell>
        </row>
        <row r="50">
          <cell r="B50" t="str">
            <v>Cuadro No. 1c</v>
          </cell>
        </row>
        <row r="51">
          <cell r="B51" t="str">
            <v>COMPOSICION DE LAS RENTAS PARAFISCALES Y LOS FINDOS ESPECIALES 1999</v>
          </cell>
        </row>
        <row r="52">
          <cell r="B52" t="str">
            <v>(Miles de millones de pesos)</v>
          </cell>
        </row>
        <row r="55">
          <cell r="C55" t="str">
            <v>CONCEPTO</v>
          </cell>
          <cell r="E55" t="str">
            <v>VALOR</v>
          </cell>
        </row>
        <row r="57">
          <cell r="B57">
            <v>3</v>
          </cell>
          <cell r="C57" t="str">
            <v>RENTAS PARAFISCALES</v>
          </cell>
          <cell r="E57">
            <v>495.72143714800001</v>
          </cell>
        </row>
        <row r="58">
          <cell r="D58" t="str">
            <v>FONDO DE PRESTACIONES SOCIALES DEL MAGISTERIO</v>
          </cell>
          <cell r="E58">
            <v>495.72143714800001</v>
          </cell>
        </row>
        <row r="60">
          <cell r="B60">
            <v>4</v>
          </cell>
          <cell r="C60" t="str">
            <v>FONDOS ESPECIALES</v>
          </cell>
          <cell r="E60">
            <v>2306.8786946720002</v>
          </cell>
        </row>
        <row r="61">
          <cell r="D61" t="str">
            <v>CONTRIB. ENTIDADES FISCALIZADAS POR LA CONTRALORIA</v>
          </cell>
          <cell r="E61">
            <v>121.624162707</v>
          </cell>
        </row>
        <row r="62">
          <cell r="D62" t="str">
            <v>CONTRIB. SUPERINTENDENCIA DEL SUBSIDIO FAMILIAR</v>
          </cell>
          <cell r="E62">
            <v>4.0627209999999998</v>
          </cell>
        </row>
        <row r="63">
          <cell r="D63" t="str">
            <v>CONTRIBUCIONES SUPERBANCARIA</v>
          </cell>
          <cell r="E63">
            <v>53.962781024000002</v>
          </cell>
        </row>
        <row r="64">
          <cell r="D64" t="str">
            <v>SUPERINTENDENCIA INDUSTRIA Y COMERCIO</v>
          </cell>
          <cell r="E64">
            <v>11.383514219</v>
          </cell>
        </row>
        <row r="65">
          <cell r="D65" t="str">
            <v>SUPERINTENDENCIA NACIONAL DE VALORES</v>
          </cell>
          <cell r="E65">
            <v>1.8920870000000001</v>
          </cell>
        </row>
        <row r="66">
          <cell r="D66" t="str">
            <v>CONTRIB. ENTIDADES CONTROLADAS POR SUPERPUERTOS</v>
          </cell>
          <cell r="E66">
            <v>19.847386159999999</v>
          </cell>
        </row>
        <row r="67">
          <cell r="D67" t="str">
            <v>CONTRIBUCION PARA LA DESCENTRALIZACIÓN</v>
          </cell>
          <cell r="E67">
            <v>206.59715109500002</v>
          </cell>
        </row>
        <row r="68">
          <cell r="D68" t="str">
            <v>FINANCIACION SECTOR JUSTICIA</v>
          </cell>
          <cell r="E68">
            <v>101.174956967</v>
          </cell>
        </row>
        <row r="69">
          <cell r="D69" t="str">
            <v>FONDO DE DEFENSA NACIONAL</v>
          </cell>
          <cell r="E69">
            <v>20.97</v>
          </cell>
        </row>
        <row r="70">
          <cell r="D70" t="str">
            <v>FONDO DE ESTUPEFACIENTES-MIN SALUD</v>
          </cell>
          <cell r="E70">
            <v>3.1355578780000002</v>
          </cell>
        </row>
        <row r="71">
          <cell r="D71" t="str">
            <v xml:space="preserve">FONDOS INTERNOS DEL MINISTERIO DE DEFENSA </v>
          </cell>
          <cell r="E71">
            <v>95.972661884999994</v>
          </cell>
        </row>
        <row r="72">
          <cell r="D72" t="str">
            <v xml:space="preserve">FONDOS INTERNOS DE LA POLICIA </v>
          </cell>
          <cell r="E72">
            <v>39.214421839000003</v>
          </cell>
        </row>
        <row r="73">
          <cell r="D73" t="str">
            <v>FONDO ROTATORIO MINISTERIO DE MINAS Y ENERGIA</v>
          </cell>
          <cell r="E73">
            <v>0.91249999999999998</v>
          </cell>
        </row>
        <row r="74">
          <cell r="D74" t="str">
            <v>FONDO NACIONAL DE REGALIAS</v>
          </cell>
          <cell r="E74">
            <v>523.853985201</v>
          </cell>
        </row>
        <row r="75">
          <cell r="D75" t="str">
            <v>ESCUELAS INDUSTRIALES E INSTITUTOS TECNICOS</v>
          </cell>
          <cell r="E75">
            <v>44.205705342000002</v>
          </cell>
        </row>
        <row r="76">
          <cell r="D76" t="str">
            <v>FONDO DE SOLIDARIDAD Y GARANTIA DEL SECTOR SALUD</v>
          </cell>
          <cell r="E76">
            <v>565.16685100000007</v>
          </cell>
        </row>
        <row r="77">
          <cell r="D77" t="str">
            <v>FONDO DE SOLIDARIDAD PENSIONAL</v>
          </cell>
          <cell r="E77">
            <v>150.3399</v>
          </cell>
        </row>
        <row r="78">
          <cell r="D78" t="str">
            <v>COMISION DE REGULACION DE TELECOMUNICACIONES</v>
          </cell>
          <cell r="E78">
            <v>4.8886301080000001</v>
          </cell>
        </row>
        <row r="79">
          <cell r="D79" t="str">
            <v>COMISION DE REGULACION DE ENERGIA Y GAS</v>
          </cell>
          <cell r="E79">
            <v>4.2288485199999997</v>
          </cell>
        </row>
        <row r="80">
          <cell r="D80" t="str">
            <v>COMISION DE REGULACION DE AGUA POTABLE</v>
          </cell>
          <cell r="E80">
            <v>3.189125642</v>
          </cell>
        </row>
        <row r="81">
          <cell r="D81" t="str">
            <v>FONDO DE RIESGOS PROFESIONALES ( ART. 87 DTO 1295 DE 1994 )</v>
          </cell>
          <cell r="E81">
            <v>7.032</v>
          </cell>
        </row>
        <row r="82">
          <cell r="D82" t="str">
            <v>INSTITUTO DE ESTUDIOS DEL MINISTERIO PUBLICO</v>
          </cell>
          <cell r="E82">
            <v>0.86231804400000001</v>
          </cell>
        </row>
        <row r="83">
          <cell r="D83" t="str">
            <v>FONDO BIENESTAR DE LA CONTRALORIA</v>
          </cell>
          <cell r="E83">
            <v>2.4324832540000001</v>
          </cell>
        </row>
        <row r="84">
          <cell r="D84" t="str">
            <v>FONDO SALUD FUERZAS MILITARES</v>
          </cell>
          <cell r="E84">
            <v>124.08699589999999</v>
          </cell>
        </row>
        <row r="85">
          <cell r="D85" t="str">
            <v>FONDO SALUD POLICIA</v>
          </cell>
          <cell r="E85">
            <v>139.621849887</v>
          </cell>
        </row>
        <row r="86">
          <cell r="D86" t="str">
            <v>FONDO DE COMPENSACIÓN AMBIENTAL</v>
          </cell>
          <cell r="E86">
            <v>18.425099999999997</v>
          </cell>
        </row>
        <row r="87">
          <cell r="D87" t="str">
            <v>PENSIONES EPSA-CVC</v>
          </cell>
          <cell r="E87">
            <v>10.965</v>
          </cell>
        </row>
        <row r="88">
          <cell r="D88" t="str">
            <v>FONDO DE SEGURIDAD Y CONVIVENCIA CIUDADANA</v>
          </cell>
          <cell r="E88">
            <v>26.83</v>
          </cell>
        </row>
      </sheetData>
      <sheetData sheetId="1" refreshError="1">
        <row r="3">
          <cell r="B3" t="str">
            <v>Cuadro No. 1a</v>
          </cell>
          <cell r="L3" t="str">
            <v>Cuadro No. 1b</v>
          </cell>
        </row>
        <row r="4">
          <cell r="L4" t="str">
            <v>DETALLE DE OTROS RECURSOS DE CAPITAL 1999</v>
          </cell>
        </row>
        <row r="5">
          <cell r="L5" t="str">
            <v>Miles de millones de pesos</v>
          </cell>
        </row>
        <row r="8">
          <cell r="M8" t="str">
            <v>INGRESOS</v>
          </cell>
          <cell r="N8" t="str">
            <v>INGRESOS</v>
          </cell>
          <cell r="O8" t="str">
            <v>TOTAL</v>
          </cell>
        </row>
        <row r="9">
          <cell r="M9" t="str">
            <v>NACION</v>
          </cell>
          <cell r="N9" t="str">
            <v>PROPIOS</v>
          </cell>
        </row>
        <row r="10">
          <cell r="M10" t="str">
            <v>(1)</v>
          </cell>
          <cell r="N10" t="str">
            <v>(2)</v>
          </cell>
          <cell r="O10" t="str">
            <v>(3)=(1+2)</v>
          </cell>
        </row>
        <row r="12">
          <cell r="L12" t="str">
            <v>RECUPERACION DE CARTERA</v>
          </cell>
          <cell r="M12">
            <v>214.023</v>
          </cell>
          <cell r="N12">
            <v>4.1718000000000002</v>
          </cell>
          <cell r="O12">
            <v>218.19479999999999</v>
          </cell>
        </row>
        <row r="13">
          <cell r="L13" t="str">
            <v>RENDIMIENTOS FINANCIEROS</v>
          </cell>
          <cell r="M13">
            <v>179.5</v>
          </cell>
          <cell r="N13">
            <v>304.98999335500002</v>
          </cell>
          <cell r="O13">
            <v>484.48999335500002</v>
          </cell>
        </row>
        <row r="14">
          <cell r="L14" t="str">
            <v>DONACIONES</v>
          </cell>
          <cell r="M14">
            <v>2.27</v>
          </cell>
          <cell r="N14">
            <v>19.017399999999999</v>
          </cell>
          <cell r="O14">
            <v>21.287399999999998</v>
          </cell>
        </row>
        <row r="15">
          <cell r="L15" t="str">
            <v>DIFERENCIAL CAMBIARIO</v>
          </cell>
          <cell r="N15">
            <v>0.79829651400000001</v>
          </cell>
          <cell r="O15">
            <v>0.79829651400000001</v>
          </cell>
        </row>
        <row r="16">
          <cell r="L16" t="str">
            <v>ENAJENACION DE ACTIVOS</v>
          </cell>
          <cell r="M16">
            <v>2162.6</v>
          </cell>
          <cell r="N16">
            <v>10.184663788</v>
          </cell>
          <cell r="O16">
            <v>2172.7846637879998</v>
          </cell>
        </row>
        <row r="17">
          <cell r="L17" t="str">
            <v>REINTEGROS Y OTROS RECURSOS NO APROPIADOS</v>
          </cell>
          <cell r="M17">
            <v>190</v>
          </cell>
          <cell r="O17">
            <v>190</v>
          </cell>
        </row>
        <row r="18">
          <cell r="L18" t="str">
            <v xml:space="preserve">SUPERAVIT </v>
          </cell>
          <cell r="M18">
            <v>335.01</v>
          </cell>
          <cell r="N18">
            <v>0.52547999999999995</v>
          </cell>
          <cell r="O18">
            <v>335.53548000000001</v>
          </cell>
        </row>
        <row r="19">
          <cell r="L19" t="str">
            <v xml:space="preserve">EXCEDENTES FINANCIEROS ENTIDADES DESCENTRALIZADAS </v>
          </cell>
          <cell r="M19">
            <v>1063.3</v>
          </cell>
          <cell r="O19">
            <v>1063.3</v>
          </cell>
        </row>
        <row r="20">
          <cell r="L20" t="str">
            <v>OTROS RECURSOS DEL BALANCE</v>
          </cell>
          <cell r="N20">
            <v>158.78009</v>
          </cell>
          <cell r="O20">
            <v>158.78009</v>
          </cell>
        </row>
        <row r="22">
          <cell r="L22" t="str">
            <v>TOTAL</v>
          </cell>
          <cell r="M22">
            <v>4146.7030000000004</v>
          </cell>
          <cell r="N22">
            <v>498.46772365700008</v>
          </cell>
          <cell r="O22">
            <v>4645.1707236570001</v>
          </cell>
        </row>
      </sheetData>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Supuestos"/>
      <sheetName val="Basico"/>
      <sheetName val="Solicitudes Filtradas"/>
      <sheetName val="TECHOS"/>
      <sheetName val="Recorte"/>
      <sheetName val="anual1"/>
      <sheetName val="apacdo"/>
    </sheetNames>
    <sheetDataSet>
      <sheetData sheetId="0">
        <row r="3">
          <cell r="F3" t="str">
            <v>ACTUALIZACIÓN CATASTRAL Y CARTOGRÁFICA</v>
          </cell>
        </row>
        <row r="4">
          <cell r="A4" t="str">
            <v>AGROPECUARIO</v>
          </cell>
          <cell r="B4" t="str">
            <v>ACCION SOCIAL</v>
          </cell>
        </row>
        <row r="5">
          <cell r="A5" t="str">
            <v>ACCIÓN SOCIAL</v>
          </cell>
          <cell r="B5" t="str">
            <v>AEROCIVIL</v>
          </cell>
        </row>
        <row r="6">
          <cell r="A6" t="str">
            <v>AMBIENTE, VIV. Y DLLO TERR</v>
          </cell>
          <cell r="B6" t="str">
            <v>AGENCIA LOGÍSTICA</v>
          </cell>
        </row>
        <row r="7">
          <cell r="A7" t="str">
            <v>AUDITORÍA</v>
          </cell>
          <cell r="B7" t="str">
            <v>ANH</v>
          </cell>
        </row>
        <row r="8">
          <cell r="A8" t="str">
            <v>AUDIENCIA</v>
          </cell>
          <cell r="B8" t="str">
            <v>ANTROPOLOGIA E HISTORIA</v>
          </cell>
        </row>
        <row r="9">
          <cell r="A9" t="str">
            <v>COMERCIO, IND. Y TURISMO</v>
          </cell>
          <cell r="B9" t="str">
            <v>ARCHIVO GENERAL</v>
          </cell>
        </row>
        <row r="10">
          <cell r="A10" t="str">
            <v>COMUNICACIONES</v>
          </cell>
          <cell r="B10" t="str">
            <v>ARMADA</v>
          </cell>
        </row>
        <row r="11">
          <cell r="A11" t="str">
            <v>CONGRESO</v>
          </cell>
          <cell r="B11" t="str">
            <v>ARTESANIAS DE COLOMBIA S.A.</v>
          </cell>
        </row>
        <row r="12">
          <cell r="A12" t="str">
            <v>CONTRALORÍA</v>
          </cell>
          <cell r="B12" t="str">
            <v xml:space="preserve">AUDITORIA </v>
          </cell>
        </row>
        <row r="13">
          <cell r="A13" t="str">
            <v>DANE</v>
          </cell>
          <cell r="B13" t="str">
            <v>BIBLIOTECA DE MEDELLIN</v>
          </cell>
        </row>
        <row r="14">
          <cell r="A14" t="str">
            <v>DEFENSA</v>
          </cell>
          <cell r="B14" t="str">
            <v>C.D.A.</v>
          </cell>
        </row>
        <row r="15">
          <cell r="A15" t="str">
            <v>DEFENSORÍA</v>
          </cell>
          <cell r="B15" t="str">
            <v>C.S.B.</v>
          </cell>
        </row>
        <row r="16">
          <cell r="A16" t="str">
            <v>TRANSPORTE</v>
          </cell>
          <cell r="B16" t="str">
            <v>CAMARA</v>
          </cell>
        </row>
        <row r="17">
          <cell r="B17" t="str">
            <v>CORPOURABA</v>
          </cell>
        </row>
        <row r="18">
          <cell r="B18" t="str">
            <v>CREG</v>
          </cell>
        </row>
        <row r="19">
          <cell r="B19" t="str">
            <v xml:space="preserve">DANSOCIAL </v>
          </cell>
        </row>
        <row r="20">
          <cell r="B20" t="str">
            <v>DEFENSA CIVIL</v>
          </cell>
        </row>
        <row r="21">
          <cell r="B21" t="str">
            <v>DEFENSORIA</v>
          </cell>
        </row>
        <row r="22">
          <cell r="B22" t="str">
            <v>DIR. GRAL. COMERCIO EXTERIOR</v>
          </cell>
        </row>
        <row r="23">
          <cell r="B23" t="str">
            <v>DNP</v>
          </cell>
        </row>
        <row r="24">
          <cell r="B24" t="str">
            <v>EJERCITO</v>
          </cell>
        </row>
        <row r="25">
          <cell r="B25" t="str">
            <v>ESAP</v>
          </cell>
        </row>
        <row r="26">
          <cell r="B26" t="str">
            <v>FONDO CONGRESO-PENSIONES</v>
          </cell>
        </row>
        <row r="27">
          <cell r="B27" t="str">
            <v>FONDO NAL. REGALIAS</v>
          </cell>
        </row>
        <row r="28">
          <cell r="B28" t="str">
            <v>FONFAC</v>
          </cell>
        </row>
        <row r="29">
          <cell r="B29" t="str">
            <v>FONREGISTRADURIA</v>
          </cell>
        </row>
        <row r="30">
          <cell r="B30" t="str">
            <v>FONRELACIONES</v>
          </cell>
        </row>
        <row r="31">
          <cell r="B31" t="str">
            <v>FONVIVIENDA</v>
          </cell>
        </row>
        <row r="32">
          <cell r="B32" t="str">
            <v>FUERZA AEREA</v>
          </cell>
        </row>
        <row r="33">
          <cell r="B33" t="str">
            <v>FUNPUBLICA</v>
          </cell>
        </row>
        <row r="34">
          <cell r="B34" t="str">
            <v>HOSPITAL MILITAR</v>
          </cell>
        </row>
        <row r="35">
          <cell r="B35" t="str">
            <v>ICA</v>
          </cell>
        </row>
        <row r="36">
          <cell r="B36" t="str">
            <v>ICBF</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1" refreshError="1"/>
      <sheetData sheetId="2" refreshError="1"/>
      <sheetData sheetId="3" refreshError="1"/>
      <sheetData sheetId="4">
        <row r="3">
          <cell r="F3" t="str">
            <v>ACTUALIZACIÓN CATASTRAL Y CARTOGRÁFICA</v>
          </cell>
        </row>
      </sheetData>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orge.caceres@minagricultura.gov.co" TargetMode="External"/><Relationship Id="rId18" Type="http://schemas.openxmlformats.org/officeDocument/2006/relationships/hyperlink" Target="mailto:oromero@dnp.gov.co" TargetMode="External"/><Relationship Id="rId26" Type="http://schemas.openxmlformats.org/officeDocument/2006/relationships/hyperlink" Target="mailto:moposso@mindeporte.gov.co" TargetMode="External"/><Relationship Id="rId3" Type="http://schemas.openxmlformats.org/officeDocument/2006/relationships/hyperlink" Target="mailto:wpazos@minsalud.gov.co%20%7C" TargetMode="External"/><Relationship Id="rId21" Type="http://schemas.openxmlformats.org/officeDocument/2006/relationships/hyperlink" Target="mailto:wpazos@minsalud.gov.co%20%7C" TargetMode="External"/><Relationship Id="rId34" Type="http://schemas.openxmlformats.org/officeDocument/2006/relationships/drawing" Target="../drawings/drawing1.xml"/><Relationship Id="rId7" Type="http://schemas.openxmlformats.org/officeDocument/2006/relationships/hyperlink" Target="mailto:oromero@dnp.gov.co" TargetMode="External"/><Relationship Id="rId12" Type="http://schemas.openxmlformats.org/officeDocument/2006/relationships/hyperlink" Target="mailto:mmiranda@mincit.gov.co" TargetMode="External"/><Relationship Id="rId17" Type="http://schemas.openxmlformats.org/officeDocument/2006/relationships/hyperlink" Target="mailto:oromero@dnp.gov.co/cguzman@funcionpublica.gov.co" TargetMode="External"/><Relationship Id="rId25" Type="http://schemas.openxmlformats.org/officeDocument/2006/relationships/hyperlink" Target="mailto:leonardo.carvajal@cancilleria.gov.co" TargetMode="External"/><Relationship Id="rId33" Type="http://schemas.openxmlformats.org/officeDocument/2006/relationships/printerSettings" Target="../printerSettings/printerSettings1.bin"/><Relationship Id="rId2" Type="http://schemas.openxmlformats.org/officeDocument/2006/relationships/hyperlink" Target="mailto:manuel.castillo@prosperidadsocial.gov.co" TargetMode="External"/><Relationship Id="rId16" Type="http://schemas.openxmlformats.org/officeDocument/2006/relationships/hyperlink" Target="mailto:oromero@dnp.gov.co/cguzman@funcionpublica.gov.co" TargetMode="External"/><Relationship Id="rId20" Type="http://schemas.openxmlformats.org/officeDocument/2006/relationships/hyperlink" Target="mailto:moposso@mindeporte.gov.co" TargetMode="External"/><Relationship Id="rId29" Type="http://schemas.openxmlformats.org/officeDocument/2006/relationships/hyperlink" Target="mailto:dbohorquez@dnp.gov.co" TargetMode="External"/><Relationship Id="rId1" Type="http://schemas.openxmlformats.org/officeDocument/2006/relationships/hyperlink" Target="mailto:jamado@mintic.gov.co" TargetMode="External"/><Relationship Id="rId6" Type="http://schemas.openxmlformats.org/officeDocument/2006/relationships/hyperlink" Target="mailto:jasolanov@dane.gov.co" TargetMode="External"/><Relationship Id="rId11" Type="http://schemas.openxmlformats.org/officeDocument/2006/relationships/hyperlink" Target="mailto:aaperezt@minambiente.gov.co" TargetMode="External"/><Relationship Id="rId24" Type="http://schemas.openxmlformats.org/officeDocument/2006/relationships/hyperlink" Target="mailto:oromero@dnp.gov.co" TargetMode="External"/><Relationship Id="rId32" Type="http://schemas.openxmlformats.org/officeDocument/2006/relationships/hyperlink" Target="mailto:amarias@dnp.gov.co" TargetMode="External"/><Relationship Id="rId5" Type="http://schemas.openxmlformats.org/officeDocument/2006/relationships/hyperlink" Target="mailto:yenriquez@dnp.gov.co" TargetMode="External"/><Relationship Id="rId15" Type="http://schemas.openxmlformats.org/officeDocument/2006/relationships/hyperlink" Target="mailto:oromero@dnp.gov.co/cguzman@funcionpublica.gov.co" TargetMode="External"/><Relationship Id="rId23" Type="http://schemas.openxmlformats.org/officeDocument/2006/relationships/hyperlink" Target="mailto:pmoreno@dnp.gov.co" TargetMode="External"/><Relationship Id="rId28" Type="http://schemas.openxmlformats.org/officeDocument/2006/relationships/hyperlink" Target="mailto:agoenaga@mincultura.gov.co" TargetMode="External"/><Relationship Id="rId10" Type="http://schemas.openxmlformats.org/officeDocument/2006/relationships/hyperlink" Target="mailto:rnunez@dnp.gov.co" TargetMode="External"/><Relationship Id="rId19" Type="http://schemas.openxmlformats.org/officeDocument/2006/relationships/hyperlink" Target="mailto:pmoreno@dnp.gov.co" TargetMode="External"/><Relationship Id="rId31" Type="http://schemas.openxmlformats.org/officeDocument/2006/relationships/hyperlink" Target="mailto:macastaneda@dnp.gov.co%20%7C%20Patricia%20Moreno" TargetMode="External"/><Relationship Id="rId4" Type="http://schemas.openxmlformats.org/officeDocument/2006/relationships/hyperlink" Target="mailto:ipayares@dnp.gov.co" TargetMode="External"/><Relationship Id="rId9" Type="http://schemas.openxmlformats.org/officeDocument/2006/relationships/hyperlink" Target="mailto:jamado@mintic.gov.co" TargetMode="External"/><Relationship Id="rId14" Type="http://schemas.openxmlformats.org/officeDocument/2006/relationships/hyperlink" Target="mailto:hperez@funcionpublica.gov.co;oromero@dnp.gov.co" TargetMode="External"/><Relationship Id="rId22" Type="http://schemas.openxmlformats.org/officeDocument/2006/relationships/hyperlink" Target="mailto:pmoreno@dnp.gov.co" TargetMode="External"/><Relationship Id="rId27" Type="http://schemas.openxmlformats.org/officeDocument/2006/relationships/hyperlink" Target="mailto:Monica.Narino@mindefensa.gov.co" TargetMode="External"/><Relationship Id="rId30" Type="http://schemas.openxmlformats.org/officeDocument/2006/relationships/hyperlink" Target="mailto:manuel.castillo@prosperidadsocial.gov.co" TargetMode="External"/><Relationship Id="rId8" Type="http://schemas.openxmlformats.org/officeDocument/2006/relationships/hyperlink" Target="mailto:jamado@mintic.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P138"/>
  <sheetViews>
    <sheetView showGridLines="0" zoomScale="60" zoomScaleNormal="60" zoomScaleSheetLayoutView="20" zoomScalePageLayoutView="35" workbookViewId="0">
      <pane xSplit="4" ySplit="9" topLeftCell="E10" activePane="bottomRight" state="frozen"/>
      <selection pane="topRight" activeCell="E1" sqref="E1"/>
      <selection pane="bottomLeft" activeCell="A10" sqref="A10"/>
      <selection pane="bottomRight" activeCell="H5" sqref="H5"/>
    </sheetView>
  </sheetViews>
  <sheetFormatPr baseColWidth="10" defaultColWidth="10.85546875" defaultRowHeight="33.75" customHeight="1"/>
  <cols>
    <col min="1" max="1" width="1.42578125" style="14" customWidth="1"/>
    <col min="2" max="2" width="23.140625" style="17" customWidth="1"/>
    <col min="3" max="3" width="14.5703125" style="18" customWidth="1"/>
    <col min="4" max="4" width="107.5703125" style="17" customWidth="1"/>
    <col min="5" max="5" width="14.42578125" style="17" customWidth="1"/>
    <col min="6" max="6" width="17.42578125" style="17" customWidth="1"/>
    <col min="7" max="7" width="27.42578125" style="17" customWidth="1"/>
    <col min="8" max="8" width="32.5703125" style="17" customWidth="1"/>
    <col min="9" max="9" width="32.140625" style="17" customWidth="1"/>
    <col min="10" max="10" width="46.5703125" style="17" customWidth="1"/>
    <col min="11" max="11" width="12.5703125" style="17" customWidth="1"/>
    <col min="12" max="12" width="13.140625" style="17" customWidth="1"/>
    <col min="13" max="13" width="12.85546875" style="17" customWidth="1"/>
    <col min="14" max="14" width="87.42578125" style="17" customWidth="1"/>
    <col min="15" max="15" width="80.42578125" style="17" customWidth="1"/>
    <col min="16" max="16" width="16.42578125" style="17" customWidth="1"/>
    <col min="17" max="24" width="12.42578125" style="17" customWidth="1"/>
    <col min="25" max="25" width="11.140625" style="19" customWidth="1"/>
    <col min="26" max="28" width="14.5703125" style="19" customWidth="1"/>
    <col min="29" max="29" width="14.42578125" style="19" customWidth="1"/>
    <col min="30" max="30" width="11.140625" style="19" customWidth="1"/>
    <col min="31" max="31" width="15.5703125" style="17" customWidth="1"/>
    <col min="32" max="32" width="20.5703125" style="17" customWidth="1"/>
    <col min="33" max="33" width="14.42578125" style="17" customWidth="1"/>
    <col min="34" max="34" width="11.140625" style="17" customWidth="1"/>
    <col min="35" max="35" width="13.42578125" style="17" customWidth="1"/>
    <col min="36" max="36" width="12.42578125" style="17" customWidth="1"/>
    <col min="37" max="37" width="16.140625" style="17" customWidth="1"/>
    <col min="38" max="38" width="11.140625" style="17" customWidth="1"/>
    <col min="39" max="39" width="13.140625" style="17" bestFit="1" customWidth="1"/>
    <col min="40" max="40" width="10.42578125" style="17" bestFit="1" customWidth="1"/>
    <col min="41" max="41" width="15" style="17" customWidth="1"/>
    <col min="42" max="42" width="11.140625" style="17" customWidth="1"/>
    <col min="43" max="43" width="13.140625" style="17" bestFit="1" customWidth="1"/>
    <col min="44" max="44" width="10.42578125" style="17" bestFit="1" customWidth="1"/>
    <col min="45" max="45" width="15" style="17" customWidth="1"/>
    <col min="46" max="46" width="11.140625" style="17" customWidth="1"/>
    <col min="47" max="47" width="13.140625" style="17" bestFit="1" customWidth="1"/>
    <col min="48" max="48" width="10.42578125" style="17" bestFit="1" customWidth="1"/>
    <col min="49" max="49" width="15" style="17" customWidth="1"/>
    <col min="50" max="51" width="11.140625" style="17" customWidth="1"/>
    <col min="52" max="52" width="16.42578125" style="17" bestFit="1" customWidth="1"/>
    <col min="53" max="53" width="19" style="17" customWidth="1"/>
    <col min="54" max="54" width="14.140625" style="17" customWidth="1"/>
    <col min="55" max="55" width="15.42578125" style="17" customWidth="1"/>
    <col min="56" max="56" width="14.140625" style="17" customWidth="1"/>
    <col min="57" max="57" width="9.85546875" style="17" customWidth="1"/>
    <col min="58" max="59" width="15.42578125" style="17" customWidth="1"/>
    <col min="60" max="60" width="19" style="17" customWidth="1"/>
    <col min="61" max="61" width="14.140625" style="17" customWidth="1"/>
    <col min="62" max="62" width="15.42578125" style="17" customWidth="1"/>
    <col min="63" max="63" width="14.140625" style="17" customWidth="1"/>
    <col min="64" max="64" width="9.85546875" style="17" customWidth="1"/>
    <col min="65" max="66" width="15.42578125" style="17" customWidth="1"/>
    <col min="67" max="67" width="19" style="17" customWidth="1"/>
    <col min="68" max="68" width="14.140625" style="17" customWidth="1"/>
    <col min="69" max="69" width="15.42578125" style="17" customWidth="1"/>
    <col min="70" max="70" width="14.140625" style="17" customWidth="1"/>
    <col min="71" max="71" width="9.85546875" style="17" customWidth="1"/>
    <col min="72" max="73" width="15.42578125" style="17" customWidth="1"/>
    <col min="74" max="74" width="19" style="17" customWidth="1"/>
    <col min="75" max="75" width="14.140625" style="17" customWidth="1"/>
    <col min="76" max="76" width="15.42578125" style="17" customWidth="1"/>
    <col min="77" max="77" width="14.140625" style="17" customWidth="1"/>
    <col min="78" max="78" width="9.85546875" style="17" customWidth="1"/>
    <col min="79" max="80" width="15.42578125" style="17" customWidth="1"/>
    <col min="81" max="81" width="19" style="17" customWidth="1"/>
    <col min="82" max="82" width="14.140625" style="17" customWidth="1"/>
    <col min="83" max="83" width="15.42578125" style="17" customWidth="1"/>
    <col min="84" max="84" width="14.140625" style="17" customWidth="1"/>
    <col min="85" max="85" width="9.85546875" style="17" customWidth="1"/>
    <col min="86" max="87" width="15.42578125" style="17" customWidth="1"/>
    <col min="88" max="88" width="19" style="17" customWidth="1"/>
    <col min="89" max="89" width="14.140625" style="17" customWidth="1"/>
    <col min="90" max="90" width="15.42578125" style="17" customWidth="1"/>
    <col min="91" max="91" width="14.140625" style="17" customWidth="1"/>
    <col min="92" max="92" width="9.85546875" style="17" customWidth="1"/>
    <col min="93" max="94" width="15.42578125" style="17" customWidth="1"/>
    <col min="95" max="16384" width="10.85546875" style="17"/>
  </cols>
  <sheetData>
    <row r="1" spans="1:94" s="14" customFormat="1" ht="9" customHeight="1" thickBot="1">
      <c r="A1" s="14" t="s">
        <v>453</v>
      </c>
      <c r="C1" s="15"/>
      <c r="Y1" s="16"/>
      <c r="Z1" s="16"/>
      <c r="AA1" s="16"/>
      <c r="AB1" s="16"/>
      <c r="AC1" s="16"/>
      <c r="AD1" s="16"/>
    </row>
    <row r="2" spans="1:94" ht="53.25" customHeight="1" thickBot="1">
      <c r="B2" s="43"/>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row>
    <row r="3" spans="1:94" ht="21" customHeight="1">
      <c r="B3" s="74" t="s">
        <v>0</v>
      </c>
      <c r="C3" s="75"/>
      <c r="D3" s="188" t="s">
        <v>384</v>
      </c>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row>
    <row r="4" spans="1:94" ht="21" customHeight="1">
      <c r="B4" s="55" t="s">
        <v>1</v>
      </c>
      <c r="C4" s="56"/>
      <c r="D4" s="56">
        <v>4083</v>
      </c>
      <c r="E4" s="68"/>
      <c r="F4" s="69"/>
      <c r="G4" s="78" t="s">
        <v>2</v>
      </c>
      <c r="H4" s="56" t="s">
        <v>454</v>
      </c>
      <c r="I4" s="67"/>
      <c r="J4" s="70"/>
      <c r="K4" s="78" t="s">
        <v>3</v>
      </c>
      <c r="L4" s="56"/>
      <c r="M4" s="56"/>
      <c r="N4" s="67"/>
      <c r="O4" s="67"/>
      <c r="P4" s="67"/>
      <c r="Q4" s="67"/>
      <c r="R4" s="66"/>
      <c r="S4" s="71" t="s">
        <v>4</v>
      </c>
      <c r="T4" s="71"/>
      <c r="U4" s="71"/>
      <c r="V4" s="71"/>
      <c r="W4" s="71"/>
      <c r="X4" s="113" t="s">
        <v>141</v>
      </c>
      <c r="Y4" s="71"/>
      <c r="Z4" s="238"/>
      <c r="AA4" s="238"/>
      <c r="AB4" s="238"/>
      <c r="AC4" s="238"/>
      <c r="AD4" s="239"/>
      <c r="AE4" s="73" t="s">
        <v>5</v>
      </c>
      <c r="AF4" s="72"/>
      <c r="AG4" s="72"/>
      <c r="AH4" s="72"/>
      <c r="AI4" s="72"/>
      <c r="AJ4" s="72"/>
      <c r="AK4" s="72"/>
      <c r="AL4" s="72"/>
      <c r="AM4" s="72"/>
      <c r="AN4" s="72"/>
      <c r="AO4" s="72"/>
      <c r="AP4" s="72"/>
      <c r="AQ4" s="72"/>
      <c r="AR4" s="72"/>
      <c r="AS4" s="72"/>
      <c r="AT4" s="72"/>
      <c r="AU4" s="72"/>
      <c r="AV4" s="72"/>
      <c r="AW4" s="72"/>
      <c r="AX4" s="7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row>
    <row r="5" spans="1:94" ht="21" customHeight="1" thickBot="1">
      <c r="B5" s="76" t="s">
        <v>6</v>
      </c>
      <c r="C5" s="77"/>
      <c r="D5" s="189" t="s">
        <v>385</v>
      </c>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row>
    <row r="6" spans="1:94" ht="33.75" customHeight="1" thickBot="1">
      <c r="B6" s="37"/>
      <c r="C6" s="38"/>
      <c r="D6" s="38"/>
      <c r="E6" s="38"/>
      <c r="F6" s="38"/>
      <c r="G6" s="38"/>
      <c r="H6" s="38"/>
      <c r="I6" s="38"/>
      <c r="J6" s="38"/>
      <c r="K6" s="38"/>
      <c r="L6" s="38"/>
      <c r="M6" s="38"/>
      <c r="N6" s="38"/>
      <c r="O6" s="38"/>
      <c r="P6" s="38"/>
      <c r="Q6" s="40"/>
      <c r="R6" s="40" t="s">
        <v>7</v>
      </c>
      <c r="S6" s="38"/>
      <c r="T6" s="38"/>
      <c r="U6" s="38"/>
      <c r="V6" s="38"/>
      <c r="W6" s="38"/>
      <c r="X6" s="38"/>
      <c r="Y6" s="38"/>
      <c r="Z6" s="38"/>
      <c r="AA6" s="38"/>
      <c r="AB6" s="38"/>
      <c r="AC6" s="38"/>
      <c r="AD6" s="38"/>
      <c r="AE6" s="88"/>
      <c r="AF6" s="38"/>
      <c r="AG6" s="38"/>
      <c r="AH6" s="38"/>
      <c r="AI6" s="38"/>
      <c r="AJ6" s="38"/>
      <c r="AK6" s="38"/>
      <c r="AL6" s="38"/>
      <c r="AM6" s="38"/>
      <c r="AN6" s="38"/>
      <c r="AO6" s="38"/>
      <c r="AP6" s="38"/>
      <c r="AQ6" s="38"/>
      <c r="AR6" s="38"/>
      <c r="AS6" s="38"/>
      <c r="AT6" s="38"/>
      <c r="AU6" s="38"/>
      <c r="AV6" s="38"/>
      <c r="AW6" s="38"/>
      <c r="AX6" s="38"/>
      <c r="AY6" s="38"/>
      <c r="AZ6" s="39"/>
      <c r="BA6" s="40"/>
      <c r="BB6" s="40"/>
      <c r="BC6" s="40"/>
      <c r="BD6" s="40"/>
      <c r="BE6" s="40"/>
      <c r="BF6" s="40"/>
      <c r="BG6" s="40"/>
      <c r="BH6" s="40"/>
      <c r="BI6" s="40"/>
      <c r="BJ6" s="40"/>
      <c r="BK6" s="40"/>
      <c r="BL6" s="40"/>
      <c r="BM6" s="40"/>
      <c r="BN6" s="40"/>
      <c r="BO6" s="40" t="s">
        <v>8</v>
      </c>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row>
    <row r="7" spans="1:94" ht="39.75" customHeight="1">
      <c r="B7" s="216" t="s">
        <v>9</v>
      </c>
      <c r="C7" s="218" t="s">
        <v>10</v>
      </c>
      <c r="D7" s="222" t="s">
        <v>11</v>
      </c>
      <c r="E7" s="218" t="s">
        <v>12</v>
      </c>
      <c r="F7" s="211" t="s">
        <v>13</v>
      </c>
      <c r="G7" s="61" t="s">
        <v>14</v>
      </c>
      <c r="H7" s="61"/>
      <c r="I7" s="61"/>
      <c r="J7" s="61"/>
      <c r="K7" s="61" t="s">
        <v>15</v>
      </c>
      <c r="L7" s="61"/>
      <c r="M7" s="61" t="s">
        <v>16</v>
      </c>
      <c r="N7" s="61"/>
      <c r="O7" s="61"/>
      <c r="P7" s="61"/>
      <c r="Q7" s="61"/>
      <c r="R7" s="61"/>
      <c r="S7" s="61"/>
      <c r="T7" s="61"/>
      <c r="U7" s="61"/>
      <c r="V7" s="61"/>
      <c r="W7" s="61"/>
      <c r="X7" s="61"/>
      <c r="Y7" s="87" t="s">
        <v>17</v>
      </c>
      <c r="Z7" s="62"/>
      <c r="AA7" s="62"/>
      <c r="AB7" s="62"/>
      <c r="AC7" s="62"/>
      <c r="AD7" s="62"/>
      <c r="AE7" s="90" t="s">
        <v>18</v>
      </c>
      <c r="AF7" s="82"/>
      <c r="AG7" s="82"/>
      <c r="AH7" s="82"/>
      <c r="AI7" s="82"/>
      <c r="AJ7" s="82"/>
      <c r="AK7" s="82"/>
      <c r="AL7" s="82"/>
      <c r="AM7" s="82"/>
      <c r="AN7" s="82"/>
      <c r="AO7" s="82"/>
      <c r="AP7" s="82"/>
      <c r="AQ7" s="82"/>
      <c r="AR7" s="82"/>
      <c r="AS7" s="82"/>
      <c r="AT7" s="82"/>
      <c r="AU7" s="82"/>
      <c r="AV7" s="82"/>
      <c r="AW7" s="82"/>
      <c r="AX7" s="82"/>
      <c r="AY7" s="83"/>
      <c r="AZ7" s="234" t="s">
        <v>11</v>
      </c>
      <c r="BA7" s="89" t="s">
        <v>19</v>
      </c>
      <c r="BB7" s="81"/>
      <c r="BC7" s="81"/>
      <c r="BD7" s="81"/>
      <c r="BE7" s="89"/>
      <c r="BF7" s="89"/>
      <c r="BG7" s="89"/>
      <c r="BH7" s="89" t="s">
        <v>20</v>
      </c>
      <c r="BI7" s="81"/>
      <c r="BJ7" s="81"/>
      <c r="BK7" s="81"/>
      <c r="BL7" s="89"/>
      <c r="BM7" s="89"/>
      <c r="BN7" s="89"/>
      <c r="BO7" s="89" t="s">
        <v>21</v>
      </c>
      <c r="BP7" s="81"/>
      <c r="BQ7" s="81"/>
      <c r="BR7" s="81"/>
      <c r="BS7" s="89"/>
      <c r="BT7" s="89"/>
      <c r="BU7" s="89"/>
      <c r="BV7" s="89" t="s">
        <v>22</v>
      </c>
      <c r="BW7" s="81"/>
      <c r="BX7" s="81"/>
      <c r="BY7" s="81"/>
      <c r="BZ7" s="89"/>
      <c r="CA7" s="89"/>
      <c r="CB7" s="89"/>
      <c r="CC7" s="89" t="s">
        <v>23</v>
      </c>
      <c r="CD7" s="81"/>
      <c r="CE7" s="81"/>
      <c r="CF7" s="81"/>
      <c r="CG7" s="89"/>
      <c r="CH7" s="89"/>
      <c r="CI7" s="89"/>
      <c r="CJ7" s="89" t="s">
        <v>24</v>
      </c>
      <c r="CK7" s="81"/>
      <c r="CL7" s="81"/>
      <c r="CM7" s="81"/>
      <c r="CN7" s="89"/>
      <c r="CO7" s="89"/>
      <c r="CP7" s="89"/>
    </row>
    <row r="8" spans="1:94" ht="41.25" customHeight="1">
      <c r="B8" s="217"/>
      <c r="C8" s="219"/>
      <c r="D8" s="223"/>
      <c r="E8" s="219"/>
      <c r="F8" s="212"/>
      <c r="G8" s="223" t="s">
        <v>25</v>
      </c>
      <c r="H8" s="202" t="s">
        <v>26</v>
      </c>
      <c r="I8" s="202" t="s">
        <v>27</v>
      </c>
      <c r="J8" s="202" t="s">
        <v>28</v>
      </c>
      <c r="K8" s="202" t="s">
        <v>29</v>
      </c>
      <c r="L8" s="202" t="s">
        <v>30</v>
      </c>
      <c r="M8" s="223" t="s">
        <v>31</v>
      </c>
      <c r="N8" s="223" t="s">
        <v>32</v>
      </c>
      <c r="O8" s="202" t="s">
        <v>33</v>
      </c>
      <c r="P8" s="202" t="s">
        <v>34</v>
      </c>
      <c r="Q8" s="84" t="s">
        <v>35</v>
      </c>
      <c r="R8" s="84"/>
      <c r="S8" s="201" t="s">
        <v>199</v>
      </c>
      <c r="T8" s="201" t="s">
        <v>200</v>
      </c>
      <c r="U8" s="201" t="s">
        <v>201</v>
      </c>
      <c r="V8" s="201" t="s">
        <v>202</v>
      </c>
      <c r="W8" s="201" t="s">
        <v>203</v>
      </c>
      <c r="X8" s="201" t="s">
        <v>36</v>
      </c>
      <c r="Y8" s="200" t="s">
        <v>204</v>
      </c>
      <c r="Z8" s="200" t="s">
        <v>205</v>
      </c>
      <c r="AA8" s="200" t="s">
        <v>206</v>
      </c>
      <c r="AB8" s="200" t="s">
        <v>207</v>
      </c>
      <c r="AC8" s="200" t="s">
        <v>208</v>
      </c>
      <c r="AD8" s="240" t="s">
        <v>37</v>
      </c>
      <c r="AE8" s="231">
        <v>2022</v>
      </c>
      <c r="AF8" s="232"/>
      <c r="AG8" s="232"/>
      <c r="AH8" s="233"/>
      <c r="AI8" s="231">
        <v>2023</v>
      </c>
      <c r="AJ8" s="232"/>
      <c r="AK8" s="232"/>
      <c r="AL8" s="233"/>
      <c r="AM8" s="231">
        <v>2024</v>
      </c>
      <c r="AN8" s="232"/>
      <c r="AO8" s="232"/>
      <c r="AP8" s="233"/>
      <c r="AQ8" s="231">
        <v>2025</v>
      </c>
      <c r="AR8" s="232"/>
      <c r="AS8" s="232"/>
      <c r="AT8" s="233"/>
      <c r="AU8" s="231">
        <v>2026</v>
      </c>
      <c r="AV8" s="232"/>
      <c r="AW8" s="232"/>
      <c r="AX8" s="233"/>
      <c r="AY8" s="241" t="s">
        <v>37</v>
      </c>
      <c r="AZ8" s="235"/>
      <c r="BA8" s="85" t="s">
        <v>38</v>
      </c>
      <c r="BB8" s="85"/>
      <c r="BC8" s="85"/>
      <c r="BD8" s="85" t="s">
        <v>39</v>
      </c>
      <c r="BE8" s="85"/>
      <c r="BF8" s="225" t="s">
        <v>40</v>
      </c>
      <c r="BG8" s="225" t="s">
        <v>41</v>
      </c>
      <c r="BH8" s="85" t="s">
        <v>38</v>
      </c>
      <c r="BI8" s="85"/>
      <c r="BJ8" s="85"/>
      <c r="BK8" s="85" t="s">
        <v>39</v>
      </c>
      <c r="BL8" s="85"/>
      <c r="BM8" s="225" t="s">
        <v>40</v>
      </c>
      <c r="BN8" s="225" t="s">
        <v>41</v>
      </c>
      <c r="BO8" s="85" t="s">
        <v>38</v>
      </c>
      <c r="BP8" s="85"/>
      <c r="BQ8" s="85"/>
      <c r="BR8" s="85" t="s">
        <v>39</v>
      </c>
      <c r="BS8" s="85"/>
      <c r="BT8" s="225" t="s">
        <v>40</v>
      </c>
      <c r="BU8" s="225" t="s">
        <v>41</v>
      </c>
      <c r="BV8" s="85" t="s">
        <v>38</v>
      </c>
      <c r="BW8" s="85"/>
      <c r="BX8" s="85"/>
      <c r="BY8" s="85" t="s">
        <v>39</v>
      </c>
      <c r="BZ8" s="85"/>
      <c r="CA8" s="225" t="s">
        <v>40</v>
      </c>
      <c r="CB8" s="225" t="s">
        <v>41</v>
      </c>
      <c r="CC8" s="85" t="s">
        <v>38</v>
      </c>
      <c r="CD8" s="85"/>
      <c r="CE8" s="85"/>
      <c r="CF8" s="85" t="s">
        <v>39</v>
      </c>
      <c r="CG8" s="85"/>
      <c r="CH8" s="225" t="s">
        <v>40</v>
      </c>
      <c r="CI8" s="225" t="s">
        <v>41</v>
      </c>
      <c r="CJ8" s="85" t="s">
        <v>38</v>
      </c>
      <c r="CK8" s="85"/>
      <c r="CL8" s="85"/>
      <c r="CM8" s="85" t="s">
        <v>39</v>
      </c>
      <c r="CN8" s="85"/>
      <c r="CO8" s="225" t="s">
        <v>40</v>
      </c>
      <c r="CP8" s="225" t="s">
        <v>41</v>
      </c>
    </row>
    <row r="9" spans="1:94" ht="41.25" customHeight="1">
      <c r="B9" s="217"/>
      <c r="C9" s="219"/>
      <c r="D9" s="223"/>
      <c r="E9" s="219"/>
      <c r="F9" s="213"/>
      <c r="G9" s="223"/>
      <c r="H9" s="202"/>
      <c r="I9" s="202"/>
      <c r="J9" s="202"/>
      <c r="K9" s="202"/>
      <c r="L9" s="202"/>
      <c r="M9" s="223"/>
      <c r="N9" s="223"/>
      <c r="O9" s="202"/>
      <c r="P9" s="202"/>
      <c r="Q9" s="86" t="s">
        <v>42</v>
      </c>
      <c r="R9" s="86" t="s">
        <v>43</v>
      </c>
      <c r="S9" s="201"/>
      <c r="T9" s="201"/>
      <c r="U9" s="201"/>
      <c r="V9" s="201"/>
      <c r="W9" s="201"/>
      <c r="X9" s="201"/>
      <c r="Y9" s="200"/>
      <c r="Z9" s="200"/>
      <c r="AA9" s="200"/>
      <c r="AB9" s="200"/>
      <c r="AC9" s="200"/>
      <c r="AD9" s="240"/>
      <c r="AE9" s="86" t="s">
        <v>44</v>
      </c>
      <c r="AF9" s="86" t="s">
        <v>45</v>
      </c>
      <c r="AG9" s="86" t="s">
        <v>46</v>
      </c>
      <c r="AH9" s="86" t="s">
        <v>47</v>
      </c>
      <c r="AI9" s="86" t="s">
        <v>44</v>
      </c>
      <c r="AJ9" s="86" t="s">
        <v>45</v>
      </c>
      <c r="AK9" s="86" t="s">
        <v>46</v>
      </c>
      <c r="AL9" s="86" t="s">
        <v>47</v>
      </c>
      <c r="AM9" s="120" t="s">
        <v>44</v>
      </c>
      <c r="AN9" s="120" t="s">
        <v>45</v>
      </c>
      <c r="AO9" s="120" t="s">
        <v>46</v>
      </c>
      <c r="AP9" s="120" t="s">
        <v>47</v>
      </c>
      <c r="AQ9" s="120" t="s">
        <v>44</v>
      </c>
      <c r="AR9" s="120" t="s">
        <v>45</v>
      </c>
      <c r="AS9" s="120" t="s">
        <v>46</v>
      </c>
      <c r="AT9" s="120" t="s">
        <v>47</v>
      </c>
      <c r="AU9" s="86" t="s">
        <v>44</v>
      </c>
      <c r="AV9" s="86" t="s">
        <v>45</v>
      </c>
      <c r="AW9" s="86" t="s">
        <v>46</v>
      </c>
      <c r="AX9" s="86" t="s">
        <v>47</v>
      </c>
      <c r="AY9" s="242"/>
      <c r="AZ9" s="236"/>
      <c r="BA9" s="80" t="s">
        <v>48</v>
      </c>
      <c r="BB9" s="80" t="s">
        <v>49</v>
      </c>
      <c r="BC9" s="80" t="s">
        <v>50</v>
      </c>
      <c r="BD9" s="80" t="s">
        <v>51</v>
      </c>
      <c r="BE9" s="80" t="s">
        <v>52</v>
      </c>
      <c r="BF9" s="226"/>
      <c r="BG9" s="226"/>
      <c r="BH9" s="80" t="s">
        <v>48</v>
      </c>
      <c r="BI9" s="80" t="s">
        <v>49</v>
      </c>
      <c r="BJ9" s="80" t="s">
        <v>50</v>
      </c>
      <c r="BK9" s="80" t="s">
        <v>51</v>
      </c>
      <c r="BL9" s="80" t="s">
        <v>52</v>
      </c>
      <c r="BM9" s="226"/>
      <c r="BN9" s="226"/>
      <c r="BO9" s="80" t="s">
        <v>48</v>
      </c>
      <c r="BP9" s="80" t="s">
        <v>49</v>
      </c>
      <c r="BQ9" s="80" t="s">
        <v>50</v>
      </c>
      <c r="BR9" s="80" t="s">
        <v>51</v>
      </c>
      <c r="BS9" s="80" t="s">
        <v>52</v>
      </c>
      <c r="BT9" s="226"/>
      <c r="BU9" s="226"/>
      <c r="BV9" s="80" t="s">
        <v>48</v>
      </c>
      <c r="BW9" s="80" t="s">
        <v>49</v>
      </c>
      <c r="BX9" s="80" t="s">
        <v>50</v>
      </c>
      <c r="BY9" s="80" t="s">
        <v>51</v>
      </c>
      <c r="BZ9" s="80" t="s">
        <v>52</v>
      </c>
      <c r="CA9" s="226"/>
      <c r="CB9" s="226"/>
      <c r="CC9" s="80" t="s">
        <v>48</v>
      </c>
      <c r="CD9" s="80" t="s">
        <v>49</v>
      </c>
      <c r="CE9" s="80" t="s">
        <v>50</v>
      </c>
      <c r="CF9" s="80" t="s">
        <v>51</v>
      </c>
      <c r="CG9" s="80" t="s">
        <v>52</v>
      </c>
      <c r="CH9" s="226"/>
      <c r="CI9" s="226"/>
      <c r="CJ9" s="80" t="s">
        <v>48</v>
      </c>
      <c r="CK9" s="80" t="s">
        <v>49</v>
      </c>
      <c r="CL9" s="80" t="s">
        <v>50</v>
      </c>
      <c r="CM9" s="80" t="s">
        <v>51</v>
      </c>
      <c r="CN9" s="80" t="s">
        <v>52</v>
      </c>
      <c r="CO9" s="226"/>
      <c r="CP9" s="226"/>
    </row>
    <row r="10" spans="1:94" ht="146.25" customHeight="1">
      <c r="B10" s="214" t="s">
        <v>386</v>
      </c>
      <c r="C10" s="215">
        <v>0.4</v>
      </c>
      <c r="D10" s="121" t="s">
        <v>220</v>
      </c>
      <c r="E10" s="187">
        <v>0.05</v>
      </c>
      <c r="F10" s="132" t="s">
        <v>167</v>
      </c>
      <c r="G10" s="132" t="s">
        <v>219</v>
      </c>
      <c r="H10" s="132" t="s">
        <v>393</v>
      </c>
      <c r="I10" s="132" t="s">
        <v>276</v>
      </c>
      <c r="J10" s="172" t="s">
        <v>274</v>
      </c>
      <c r="K10" s="133">
        <v>44743</v>
      </c>
      <c r="L10" s="130">
        <v>45291</v>
      </c>
      <c r="M10" s="131" t="s">
        <v>74</v>
      </c>
      <c r="N10" s="125" t="s">
        <v>221</v>
      </c>
      <c r="O10" s="125" t="s">
        <v>410</v>
      </c>
      <c r="P10" s="110" t="s">
        <v>75</v>
      </c>
      <c r="Q10" s="137">
        <v>0</v>
      </c>
      <c r="R10" s="128">
        <v>2021</v>
      </c>
      <c r="S10" s="127">
        <v>0.2</v>
      </c>
      <c r="T10" s="127">
        <v>1</v>
      </c>
      <c r="U10" s="127"/>
      <c r="V10" s="127"/>
      <c r="W10" s="127"/>
      <c r="X10" s="108">
        <f>T10</f>
        <v>1</v>
      </c>
      <c r="Y10" s="150">
        <v>3.5</v>
      </c>
      <c r="Z10" s="91">
        <v>15</v>
      </c>
      <c r="AA10" s="91"/>
      <c r="AB10" s="91"/>
      <c r="AC10" s="91"/>
      <c r="AD10" s="150">
        <f t="shared" ref="AD10:AD19" si="0">IF(SUM(Y10:AC10)=0,"",SUM(Y10:AC10))</f>
        <v>18.5</v>
      </c>
      <c r="AE10" s="151">
        <v>3.5</v>
      </c>
      <c r="AF10" s="25" t="s">
        <v>144</v>
      </c>
      <c r="AG10" s="92"/>
      <c r="AH10" s="25"/>
      <c r="AI10" s="92">
        <v>15</v>
      </c>
      <c r="AJ10" s="25" t="s">
        <v>144</v>
      </c>
      <c r="AK10" s="92"/>
      <c r="AL10" s="25"/>
      <c r="AM10" s="92"/>
      <c r="AN10" s="25"/>
      <c r="AO10" s="92"/>
      <c r="AP10" s="25"/>
      <c r="AQ10" s="92"/>
      <c r="AR10" s="25"/>
      <c r="AS10" s="92"/>
      <c r="AT10" s="25"/>
      <c r="AU10" s="92"/>
      <c r="AV10" s="25"/>
      <c r="AW10" s="92"/>
      <c r="AX10" s="25"/>
      <c r="AY10" s="152">
        <f>SUM(AE10,AG10,AI10,AK10,AM10,AO10,AQ10,AS10,AU10,AW10)</f>
        <v>18.5</v>
      </c>
      <c r="AZ10" s="26"/>
      <c r="BA10" s="99"/>
      <c r="BB10" s="159" t="str">
        <f>IF(BA10="","",IF(IF(OR(P10=Desplegables!$B$5,P10=Desplegables!$B$6,),(Q10-BA10)/(Q10-S10),BA10/S10)&lt;0,0%,IF(IF(OR(P10=Desplegables!$B$5,P10=Desplegables!$B$6,),(Q10-BA10)/(Q10-S10),BA10/S10)&gt;1,100%,IF(OR(P10=Desplegables!$B$5,P10=Desplegables!$B$6,),(Q10-BA10)/(Q10-S10),BA10/S10))))</f>
        <v/>
      </c>
      <c r="BC10" s="159" t="str">
        <f>IF(BA10="","",IF(IF(OR(P10=Desplegables!$B$5,P10=Desplegables!$B$6,),(Q10-BA10)/(Q10-X10),BA10/X10)&lt;0,0%,IF(IF(OR(P10=Desplegables!$B$5,P10=Desplegables!$B$6,),(Q10-BA10)/(Q10-X10),BA10/X10)&gt;1,100%,IF(OR(P10=Desplegables!$B$5,P10=Desplegables!$B$6,),(Q10-BA10)/(Q10-X10),BA10/X10))))</f>
        <v/>
      </c>
      <c r="BD10" s="92"/>
      <c r="BE10" s="159" t="str">
        <f>IF(BD10="","",IF(BD10/SUM(AE10,AG10)&gt;1,100%,BD10/SUM(AE10,AG10)))</f>
        <v/>
      </c>
      <c r="BF10" s="224">
        <f>IFERROR((SUMPRODUCT($E$10:$E$19,BB10:BB19)*100%)/SUM($E$10:$E$19),"")</f>
        <v>0</v>
      </c>
      <c r="BG10" s="224">
        <f>IFERROR((SUMPRODUCT($E$10:$E$19,BC10:BC19)*100%)/SUM($E$10:$E$19),"")</f>
        <v>0</v>
      </c>
      <c r="BH10" s="99"/>
      <c r="BI10" s="159" t="str">
        <f>IF(BH10="","",IF(IF(OR(P10=Desplegables!$B$5,P10=Desplegables!$B$6,),(Q10-BH10)/(Q10-S10),BH10/S10)&lt;0,0%,IF(IF(OR(P10=Desplegables!$B$5,P10=Desplegables!$B$6,),(Q10-BH10)/(Q10-S10),BH10/S10)&gt;1,100%,IF(OR(P10=Desplegables!$B$5,P10=Desplegables!$B$6,),(Q10-BH10)/(Q10-S10),BH10/S10))))</f>
        <v/>
      </c>
      <c r="BJ10" s="159" t="str">
        <f>IF(BH10="","",IF(IF(OR(P10=Desplegables!$B$5,P10=Desplegables!$B$6,),(Q10-BH10)/(Q10-X10),BH10/X10)&lt;0,0%,IF(IF(OR(P10=Desplegables!$B$5,P10=Desplegables!$B$6,),(Q10-BH10)/(Q10-X10),BH10/X10)&gt;1,100%,IF(OR(P10=Desplegables!$B$5,P10=Desplegables!$B$6,),(Q10-BH10)/(Q10-X10),BH10/X10))))</f>
        <v/>
      </c>
      <c r="BK10" s="92"/>
      <c r="BL10" s="159" t="str">
        <f>IF(SUM(BD10,BK10)=0,"",IF(SUM(BD10,BK10)/SUM(AE10,AG10)&gt;1,100%,SUM(BD10,BK10)/SUM(AE10,AG10)))</f>
        <v/>
      </c>
      <c r="BM10" s="224">
        <f>IFERROR((SUMPRODUCT($E$10:$E$19,BI10:BI19)*100%)/SUM($E$10:$E$19),"")</f>
        <v>0</v>
      </c>
      <c r="BN10" s="224">
        <f>IFERROR((SUMPRODUCT($E$10:$E$19,BJ10:BJ19)*100%)/SUM($E$10:$E$19),"")</f>
        <v>0</v>
      </c>
      <c r="BO10" s="99"/>
      <c r="BP10" s="159" t="str">
        <f>IF(BO10="","",IF(IF(OR(P10=Desplegables!$B$5,P10=Desplegables!$B$6,),(Q10-BO10)/(Q10-T10),BO10/T10)&lt;0,0%,IF(IF(OR(P10=Desplegables!$B$5,P10=Desplegables!$B$6,),(Q10-BO10)/(Q10-T10),BO10/T10)&gt;1,100%,IF(OR(P10=Desplegables!$B$5,P10=Desplegables!$B$6,),(Q10-BO10)/(Q10-T10),BO10/T10))))</f>
        <v/>
      </c>
      <c r="BQ10" s="159" t="str">
        <f>IF(BO10="","",IF(IF(OR(P10=Desplegables!$B$5,P10=Desplegables!$B$6,),(Q10-BO10)/(Q10-X10),IF(P10=Desplegables!$B$3,AVERAGE(BO10,BH10)/X10,BO10/X10))&lt;0,0%,IF(IF(OR(P10=Desplegables!$B$5,P10=Desplegables!$B$6,),(Q10-BO10)/(Q10-X10),IF(P10=Desplegables!$B$3,AVERAGE(BO10,BH10)/X10,BO10/X10))&gt;1,100%,IF(OR(P10=Desplegables!$B$5,P10=Desplegables!$B$6,),(Q10-BO10)/(Q10-X10),IF(P10=Desplegables!$B$3,AVERAGE(BO10,BH10)/X10,BO10/X10)))))</f>
        <v/>
      </c>
      <c r="BR10" s="92"/>
      <c r="BS10" s="159" t="str">
        <f>IF(BR10="","",IF(BR10/SUM(AI10,AK10)&gt;1,100%,BR10/SUM(AI10,AK10)))</f>
        <v/>
      </c>
      <c r="BT10" s="224">
        <f>IFERROR((SUMPRODUCT($E$10:$E$19,BP10:BP19)*100%)/SUM($E$10:$E$19),"")</f>
        <v>0</v>
      </c>
      <c r="BU10" s="224">
        <f>IFERROR((SUMPRODUCT($E$10:$E$19,BQ10:BQ19)*100%)/SUM($E$10:$E$19),"")</f>
        <v>0</v>
      </c>
      <c r="BV10" s="99"/>
      <c r="BW10" s="159" t="str">
        <f>IF(BV10="","",IF(IF(OR(P10=Desplegables!$B$5,P10=Desplegables!$B$6,),(Q10-BV10)/(Q10-T10),BV10/T10)&lt;0,0%,IF(IF(OR(P10=Desplegables!$B$5,P10=Desplegables!$B$6,),(Q10-BV10)/(Q10-T10),BV10/T10)&gt;1,100%,IF(OR(P10=Desplegables!$B$5,P10=Desplegables!$B$6,),(Q10-BV10)/(Q10-T10),BV10/T10))))</f>
        <v/>
      </c>
      <c r="BX10" s="159" t="str">
        <f>IF(BV10="","",IF(IF(OR(P10=Desplegables!$B$5,P10=Desplegables!$B$6,),(Q10-BV10)/(Q10-X10),IF(P10=Desplegables!$B$3,AVERAGE(BV10,BH10)/X10,BV10/X10))&lt;0,0%,IF(IF(OR(P10=Desplegables!$B$5,P10=Desplegables!$B$6,),(Q10-BV10)/(Q10-X10),IF(P10=Desplegables!$B$3,AVERAGE(BV10,BH10)/X10,BV10/X10))&gt;1,100%,IF(OR(P10=Desplegables!$B$5,P10=Desplegables!$B$6,),(Q10-BV10)/(Q10-X10),IF(P10=Desplegables!$B$3,AVERAGE(BV10,BH10)/X10,BV10/X10)))))</f>
        <v/>
      </c>
      <c r="BY10" s="92"/>
      <c r="BZ10" s="159" t="str">
        <f>IF(SUM(BR10,BY10)=0,"",IF(SUM(BR10,BY10)/SUM(AI10,AK10)&gt;1,100%,SUM(BR10,BY10)/SUM(AI10,AK10)))</f>
        <v/>
      </c>
      <c r="CA10" s="224">
        <f>IFERROR((SUMPRODUCT($E$10:$E$19,BW10:BW19)*100%)/SUM($E$10:$E$19),"")</f>
        <v>0</v>
      </c>
      <c r="CB10" s="224">
        <f>IFERROR((SUMPRODUCT($E$10:$E$19,BX10:BX19)*100%)/SUM($E$10:$E$19),"")</f>
        <v>0</v>
      </c>
      <c r="CC10" s="99"/>
      <c r="CD10" s="159" t="str">
        <f>IF(CC10="","",IF(IF(OR(P10=Desplegables!$B$5,P10=Desplegables!$B$6,),(Q10-CC10)/(Q10-X10),IF(P10=Desplegables!$B$3,CC10/W10,CC10/X10))&lt;0,0%,IF(IF(OR(P10=Desplegables!$B$5,P10=Desplegables!$B$6,),(Q10-CC10)/(Q10-X10),IF(P10=Desplegables!$B$3,CC10/W10,CC10/X10))&gt;1,100%,IF(OR(P10=Desplegables!$B$5,P10=Desplegables!$B$6,),(Q10-CC10)/(Q10-X10),IF(P10=Desplegables!$B$3,CC10/W10,CC10/X10)))))</f>
        <v/>
      </c>
      <c r="CE10" s="159" t="str">
        <f>IF(CC10="","",IF(IF(OR(P10=Desplegables!$B$5,P10=Desplegables!$B$6,),(Q10-CC10)/(Q10-X10),IF(P10=Desplegables!$B$3,AVERAGE(CC10,BV10,BH10)/X10,CC10/X10))&lt;0,0%,IF(IF(OR(P10=Desplegables!$B$5,P10=Desplegables!$B$6,),(Q10-CC10)/(Q10-X10),IF(P10=Desplegables!$B$3,AVERAGE(CC10,BV10,BH10)/X10,CC10/X10))&gt;1,100%,IF(OR(P10=Desplegables!$B$5,P10=Desplegables!$B$6,),(Q10-CC10)/(Q10-X10),IF(P10=Desplegables!$B$3,AVERAGE(CC10,BV10,BH10)/X10,CC10/X10)))))</f>
        <v/>
      </c>
      <c r="CF10" s="92"/>
      <c r="CG10" s="159" t="str">
        <f>IF(CF10="","",IF(CF10/SUM(AU10,AW10)&gt;1,100%,CF10/SUM(AU10,AW10)))</f>
        <v/>
      </c>
      <c r="CH10" s="224">
        <f>IFERROR((SUMPRODUCT($E$10:$E$19,CD10:CD19)*100%)/SUM($E$10:$E$19),"")</f>
        <v>0</v>
      </c>
      <c r="CI10" s="224">
        <f>IFERROR((SUMPRODUCT($E$10:$E$19,CE10:CE19)*100%)/SUM($E$10:$E$19),"")</f>
        <v>0</v>
      </c>
      <c r="CJ10" s="99"/>
      <c r="CK10" s="159" t="str">
        <f>IF(CJ10="","",IF(IF(OR(P10=Desplegables!$B$5,P10=Desplegables!$B$6,),(Q10-CJ10)/(Q10-X10),IF(P10=Desplegables!$B$3,CJ10/W10,CJ10/X10))&lt;0,0%,IF(IF(OR(P10=Desplegables!$B$5,P10=Desplegables!$B$6,),(Q10-CJ10)/(Q10-X10),IF(P10=Desplegables!$B$3,CJ10/W10,CJ10/X10))&gt;1,100%,IF(OR(P10=Desplegables!$B$5,P10=Desplegables!$B$6,),(Q10-CJ10)/(Q10-X10),IF(P10=Desplegables!$B$3,CJ10/W10,CJ10/X10)))))</f>
        <v/>
      </c>
      <c r="CL10" s="159" t="str">
        <f>IF(CJ10="","",IF(IF(OR(P10=Desplegables!$B$5,P10=Desplegables!$B$6,),(Q10-CJ10)/(Q10-X10),IF(P10=Desplegables!$B$3,AVERAGE(CJ10,BV10,BH10)/X10,CJ10/X10))&lt;0,0%,IF(IF(OR(P10=Desplegables!$B$5,P10=Desplegables!$B$6,),(Q10-CJ10)/(Q10-X10),IF(P10=Desplegables!$B$3,AVERAGE(CJ10,BV10,BH10)/X10,CJ10/X10))&gt;1,100%,IF(OR(P10=Desplegables!$B$5,P10=Desplegables!$B$6,),(Q10-CJ10)/(Q10-X10),IF(P10=Desplegables!$B$3,AVERAGE(CJ10,BV10,BH10)/X10,CJ10/X10)))))</f>
        <v/>
      </c>
      <c r="CM10" s="92"/>
      <c r="CN10" s="159" t="str">
        <f>IF(SUM(CF10,CM10)=0,"",IF(SUM(CF10,CM10)/SUM(AU10,AW10)&gt;1,100%,SUM(CF10,CM10)/SUM(AU10,AW10)))</f>
        <v/>
      </c>
      <c r="CO10" s="224">
        <f>IFERROR((SUMPRODUCT($E$10:$E$19,CK10:CK19)*100%)/SUM($E$10:$E$19),"")</f>
        <v>0</v>
      </c>
      <c r="CP10" s="224">
        <f>IFERROR((SUMPRODUCT($E$10:$E$19,CL10:CL19)*100%)/SUM($E$10:$E$19),"")</f>
        <v>0</v>
      </c>
    </row>
    <row r="11" spans="1:94" ht="57" customHeight="1">
      <c r="B11" s="214"/>
      <c r="C11" s="215"/>
      <c r="D11" s="121" t="s">
        <v>365</v>
      </c>
      <c r="E11" s="187">
        <v>0.03</v>
      </c>
      <c r="F11" s="132" t="s">
        <v>167</v>
      </c>
      <c r="G11" s="24" t="s">
        <v>271</v>
      </c>
      <c r="H11" s="24" t="s">
        <v>198</v>
      </c>
      <c r="I11" s="132" t="s">
        <v>273</v>
      </c>
      <c r="J11" s="190" t="s">
        <v>272</v>
      </c>
      <c r="K11" s="133">
        <v>45292</v>
      </c>
      <c r="L11" s="133">
        <v>46022</v>
      </c>
      <c r="M11" s="136" t="s">
        <v>74</v>
      </c>
      <c r="N11" s="125" t="s">
        <v>278</v>
      </c>
      <c r="O11" s="125" t="s">
        <v>411</v>
      </c>
      <c r="P11" s="167" t="s">
        <v>75</v>
      </c>
      <c r="Q11" s="25">
        <v>0</v>
      </c>
      <c r="R11" s="25">
        <v>2022</v>
      </c>
      <c r="S11" s="127"/>
      <c r="T11" s="127"/>
      <c r="U11" s="25">
        <v>1</v>
      </c>
      <c r="V11" s="25">
        <v>2</v>
      </c>
      <c r="W11" s="127"/>
      <c r="X11" s="25">
        <v>2</v>
      </c>
      <c r="Y11" s="169"/>
      <c r="Z11" s="91"/>
      <c r="AA11" s="92">
        <v>945</v>
      </c>
      <c r="AB11" s="92">
        <v>992</v>
      </c>
      <c r="AC11" s="91"/>
      <c r="AD11" s="91">
        <f t="shared" si="0"/>
        <v>1937</v>
      </c>
      <c r="AE11" s="151"/>
      <c r="AF11" s="25"/>
      <c r="AG11" s="92"/>
      <c r="AH11" s="25"/>
      <c r="AI11" s="92"/>
      <c r="AJ11" s="25"/>
      <c r="AK11" s="92"/>
      <c r="AL11" s="25"/>
      <c r="AM11" s="92">
        <v>945</v>
      </c>
      <c r="AN11" s="25" t="s">
        <v>144</v>
      </c>
      <c r="AO11" s="92"/>
      <c r="AP11" s="25"/>
      <c r="AQ11" s="92">
        <v>992</v>
      </c>
      <c r="AR11" s="25" t="s">
        <v>144</v>
      </c>
      <c r="AS11" s="92"/>
      <c r="AT11" s="25"/>
      <c r="AU11" s="92"/>
      <c r="AV11" s="25"/>
      <c r="AW11" s="92"/>
      <c r="AX11" s="25"/>
      <c r="AY11" s="152">
        <f t="shared" ref="AY11:AY52" si="1">SUM(AE11,AG11,AI11,AK11,AM11,AO11,AQ11,AS11,AU11,AW11)</f>
        <v>1937</v>
      </c>
      <c r="AZ11" s="26"/>
      <c r="BA11" s="99"/>
      <c r="BB11" s="159"/>
      <c r="BC11" s="159"/>
      <c r="BD11" s="92"/>
      <c r="BE11" s="159"/>
      <c r="BF11" s="224"/>
      <c r="BG11" s="224"/>
      <c r="BH11" s="99"/>
      <c r="BI11" s="159"/>
      <c r="BJ11" s="159"/>
      <c r="BK11" s="92"/>
      <c r="BL11" s="159"/>
      <c r="BM11" s="224"/>
      <c r="BN11" s="224"/>
      <c r="BO11" s="99"/>
      <c r="BP11" s="159"/>
      <c r="BQ11" s="159"/>
      <c r="BR11" s="92"/>
      <c r="BS11" s="159"/>
      <c r="BT11" s="224"/>
      <c r="BU11" s="224"/>
      <c r="BV11" s="99"/>
      <c r="BW11" s="159"/>
      <c r="BX11" s="159"/>
      <c r="BY11" s="92"/>
      <c r="BZ11" s="159"/>
      <c r="CA11" s="224"/>
      <c r="CB11" s="224"/>
      <c r="CC11" s="99"/>
      <c r="CD11" s="159"/>
      <c r="CE11" s="159"/>
      <c r="CF11" s="92"/>
      <c r="CG11" s="159"/>
      <c r="CH11" s="224"/>
      <c r="CI11" s="224"/>
      <c r="CJ11" s="99"/>
      <c r="CK11" s="159"/>
      <c r="CL11" s="159"/>
      <c r="CM11" s="92"/>
      <c r="CN11" s="159"/>
      <c r="CO11" s="224"/>
      <c r="CP11" s="224"/>
    </row>
    <row r="12" spans="1:94" ht="60.75" customHeight="1">
      <c r="B12" s="214"/>
      <c r="C12" s="215"/>
      <c r="D12" s="126" t="s">
        <v>392</v>
      </c>
      <c r="E12" s="187">
        <v>0.03</v>
      </c>
      <c r="F12" s="132" t="s">
        <v>167</v>
      </c>
      <c r="G12" s="24" t="s">
        <v>403</v>
      </c>
      <c r="H12" s="24" t="s">
        <v>198</v>
      </c>
      <c r="I12" s="135" t="s">
        <v>210</v>
      </c>
      <c r="J12" s="191" t="s">
        <v>211</v>
      </c>
      <c r="K12" s="133">
        <v>44927</v>
      </c>
      <c r="L12" s="133">
        <v>46387</v>
      </c>
      <c r="M12" s="136" t="s">
        <v>74</v>
      </c>
      <c r="N12" s="125" t="s">
        <v>402</v>
      </c>
      <c r="O12" s="125" t="s">
        <v>412</v>
      </c>
      <c r="P12" s="167" t="s">
        <v>75</v>
      </c>
      <c r="Q12" s="25">
        <v>0</v>
      </c>
      <c r="R12" s="25">
        <v>2022</v>
      </c>
      <c r="S12" s="25"/>
      <c r="T12" s="25"/>
      <c r="U12" s="25"/>
      <c r="V12" s="199">
        <v>1</v>
      </c>
      <c r="W12" s="199">
        <v>2</v>
      </c>
      <c r="X12" s="199">
        <v>2</v>
      </c>
      <c r="Y12" s="111"/>
      <c r="Z12" s="149"/>
      <c r="AA12" s="149"/>
      <c r="AB12" s="149">
        <f>992250000/1000000</f>
        <v>992.25</v>
      </c>
      <c r="AC12" s="149">
        <f>1041862500/1000000</f>
        <v>1041.8625</v>
      </c>
      <c r="AD12" s="91">
        <f t="shared" si="0"/>
        <v>2034.1125</v>
      </c>
      <c r="AE12" s="92"/>
      <c r="AF12" s="25"/>
      <c r="AG12" s="92"/>
      <c r="AH12" s="25"/>
      <c r="AI12" s="92"/>
      <c r="AJ12" s="25"/>
      <c r="AK12" s="92"/>
      <c r="AL12" s="25"/>
      <c r="AM12" s="92"/>
      <c r="AN12" s="25"/>
      <c r="AO12" s="91"/>
      <c r="AP12" s="25"/>
      <c r="AQ12" s="91">
        <v>992.25</v>
      </c>
      <c r="AR12" s="25" t="s">
        <v>144</v>
      </c>
      <c r="AS12" s="91"/>
      <c r="AT12" s="25"/>
      <c r="AU12" s="91">
        <v>1041.8625</v>
      </c>
      <c r="AV12" s="25" t="s">
        <v>144</v>
      </c>
      <c r="AW12" s="91"/>
      <c r="AX12" s="25"/>
      <c r="AY12" s="152">
        <f>SUM(AE12,AG12,AI12,AK12,AM12,AO12,AQ12,AS12,AU12,AW12)</f>
        <v>2034.1125</v>
      </c>
      <c r="AZ12" s="26"/>
      <c r="BA12" s="99"/>
      <c r="BB12" s="159"/>
      <c r="BC12" s="159"/>
      <c r="BD12" s="92"/>
      <c r="BE12" s="159"/>
      <c r="BF12" s="224"/>
      <c r="BG12" s="224"/>
      <c r="BH12" s="99"/>
      <c r="BI12" s="159"/>
      <c r="BJ12" s="159"/>
      <c r="BK12" s="92"/>
      <c r="BL12" s="159"/>
      <c r="BM12" s="224"/>
      <c r="BN12" s="224"/>
      <c r="BO12" s="99"/>
      <c r="BP12" s="159"/>
      <c r="BQ12" s="159"/>
      <c r="BR12" s="92"/>
      <c r="BS12" s="159"/>
      <c r="BT12" s="224"/>
      <c r="BU12" s="224"/>
      <c r="BV12" s="99"/>
      <c r="BW12" s="159"/>
      <c r="BX12" s="159"/>
      <c r="BY12" s="92"/>
      <c r="BZ12" s="159"/>
      <c r="CA12" s="224"/>
      <c r="CB12" s="224"/>
      <c r="CC12" s="99"/>
      <c r="CD12" s="159"/>
      <c r="CE12" s="159"/>
      <c r="CF12" s="92"/>
      <c r="CG12" s="159"/>
      <c r="CH12" s="224"/>
      <c r="CI12" s="224"/>
      <c r="CJ12" s="99"/>
      <c r="CK12" s="159"/>
      <c r="CL12" s="159"/>
      <c r="CM12" s="92"/>
      <c r="CN12" s="159"/>
      <c r="CO12" s="224"/>
      <c r="CP12" s="224"/>
    </row>
    <row r="13" spans="1:94" ht="57" customHeight="1">
      <c r="B13" s="214"/>
      <c r="C13" s="215"/>
      <c r="D13" s="126" t="s">
        <v>366</v>
      </c>
      <c r="E13" s="187">
        <v>0.03</v>
      </c>
      <c r="F13" s="132" t="s">
        <v>167</v>
      </c>
      <c r="G13" s="24" t="s">
        <v>213</v>
      </c>
      <c r="H13" s="24" t="s">
        <v>198</v>
      </c>
      <c r="I13" s="132" t="s">
        <v>214</v>
      </c>
      <c r="J13" s="190" t="s">
        <v>216</v>
      </c>
      <c r="K13" s="133">
        <v>46023</v>
      </c>
      <c r="L13" s="133">
        <v>46387</v>
      </c>
      <c r="M13" s="131" t="s">
        <v>74</v>
      </c>
      <c r="N13" s="125" t="s">
        <v>217</v>
      </c>
      <c r="O13" s="125" t="s">
        <v>413</v>
      </c>
      <c r="P13" s="167" t="s">
        <v>75</v>
      </c>
      <c r="Q13" s="25">
        <v>0</v>
      </c>
      <c r="R13" s="25">
        <v>2022</v>
      </c>
      <c r="S13" s="25"/>
      <c r="T13" s="25"/>
      <c r="U13" s="25"/>
      <c r="V13" s="25"/>
      <c r="W13" s="25">
        <v>1</v>
      </c>
      <c r="X13" s="25">
        <f t="shared" ref="X13" si="2">SUM(S13:W13)</f>
        <v>1</v>
      </c>
      <c r="Y13" s="91"/>
      <c r="Z13" s="91"/>
      <c r="AA13" s="91"/>
      <c r="AB13" s="91"/>
      <c r="AC13" s="92">
        <f>AC12</f>
        <v>1041.8625</v>
      </c>
      <c r="AD13" s="91">
        <f t="shared" si="0"/>
        <v>1041.8625</v>
      </c>
      <c r="AE13" s="92"/>
      <c r="AF13" s="25"/>
      <c r="AG13" s="92"/>
      <c r="AH13" s="25"/>
      <c r="AI13" s="92"/>
      <c r="AJ13" s="25"/>
      <c r="AK13" s="92"/>
      <c r="AL13" s="25"/>
      <c r="AM13" s="92"/>
      <c r="AN13" s="25"/>
      <c r="AO13" s="91"/>
      <c r="AP13" s="25"/>
      <c r="AQ13" s="91"/>
      <c r="AR13" s="25"/>
      <c r="AS13" s="91"/>
      <c r="AT13" s="25"/>
      <c r="AU13" s="91">
        <v>1041.8625</v>
      </c>
      <c r="AV13" s="25" t="s">
        <v>144</v>
      </c>
      <c r="AW13" s="91"/>
      <c r="AX13" s="25"/>
      <c r="AY13" s="152">
        <f t="shared" si="1"/>
        <v>1041.8625</v>
      </c>
      <c r="AZ13" s="26"/>
      <c r="BA13" s="99"/>
      <c r="BB13" s="159"/>
      <c r="BC13" s="159"/>
      <c r="BD13" s="92"/>
      <c r="BE13" s="159"/>
      <c r="BF13" s="224"/>
      <c r="BG13" s="224"/>
      <c r="BH13" s="99"/>
      <c r="BI13" s="159"/>
      <c r="BJ13" s="159"/>
      <c r="BK13" s="92"/>
      <c r="BL13" s="159"/>
      <c r="BM13" s="224"/>
      <c r="BN13" s="224"/>
      <c r="BO13" s="99"/>
      <c r="BP13" s="159"/>
      <c r="BQ13" s="159"/>
      <c r="BR13" s="92"/>
      <c r="BS13" s="159"/>
      <c r="BT13" s="224"/>
      <c r="BU13" s="224"/>
      <c r="BV13" s="99"/>
      <c r="BW13" s="159"/>
      <c r="BX13" s="159"/>
      <c r="BY13" s="92"/>
      <c r="BZ13" s="159"/>
      <c r="CA13" s="224"/>
      <c r="CB13" s="224"/>
      <c r="CC13" s="99"/>
      <c r="CD13" s="159"/>
      <c r="CE13" s="159"/>
      <c r="CF13" s="92"/>
      <c r="CG13" s="159"/>
      <c r="CH13" s="224"/>
      <c r="CI13" s="224"/>
      <c r="CJ13" s="99"/>
      <c r="CK13" s="159"/>
      <c r="CL13" s="159"/>
      <c r="CM13" s="92"/>
      <c r="CN13" s="159"/>
      <c r="CO13" s="224"/>
      <c r="CP13" s="224"/>
    </row>
    <row r="14" spans="1:94" ht="58.5" customHeight="1">
      <c r="B14" s="214"/>
      <c r="C14" s="215"/>
      <c r="D14" s="126" t="s">
        <v>367</v>
      </c>
      <c r="E14" s="187">
        <v>0.03</v>
      </c>
      <c r="F14" s="132" t="s">
        <v>167</v>
      </c>
      <c r="G14" s="24" t="s">
        <v>215</v>
      </c>
      <c r="H14" s="170" t="s">
        <v>279</v>
      </c>
      <c r="I14" s="153" t="s">
        <v>275</v>
      </c>
      <c r="J14" s="190" t="s">
        <v>277</v>
      </c>
      <c r="K14" s="133">
        <v>44927</v>
      </c>
      <c r="L14" s="133">
        <v>46387</v>
      </c>
      <c r="M14" s="131" t="s">
        <v>74</v>
      </c>
      <c r="N14" s="125" t="s">
        <v>218</v>
      </c>
      <c r="O14" s="125" t="s">
        <v>414</v>
      </c>
      <c r="P14" s="167" t="s">
        <v>75</v>
      </c>
      <c r="Q14" s="25">
        <v>0</v>
      </c>
      <c r="R14" s="25">
        <v>2022</v>
      </c>
      <c r="S14" s="25"/>
      <c r="T14" s="25">
        <v>1</v>
      </c>
      <c r="U14" s="25">
        <v>2</v>
      </c>
      <c r="V14" s="25">
        <v>3</v>
      </c>
      <c r="W14" s="25">
        <v>4</v>
      </c>
      <c r="X14" s="25">
        <v>4</v>
      </c>
      <c r="Y14" s="91"/>
      <c r="Z14" s="149">
        <v>900</v>
      </c>
      <c r="AA14" s="149">
        <v>945</v>
      </c>
      <c r="AB14" s="149">
        <v>992</v>
      </c>
      <c r="AC14" s="149">
        <v>1042</v>
      </c>
      <c r="AD14" s="91">
        <f t="shared" si="0"/>
        <v>3879</v>
      </c>
      <c r="AE14" s="92"/>
      <c r="AF14" s="25"/>
      <c r="AG14" s="92"/>
      <c r="AH14" s="25"/>
      <c r="AI14" s="92">
        <v>900</v>
      </c>
      <c r="AJ14" s="25" t="s">
        <v>144</v>
      </c>
      <c r="AK14" s="92"/>
      <c r="AL14" s="25"/>
      <c r="AM14" s="92">
        <v>945</v>
      </c>
      <c r="AN14" s="25" t="s">
        <v>144</v>
      </c>
      <c r="AO14" s="91"/>
      <c r="AP14" s="25"/>
      <c r="AQ14" s="91">
        <v>992</v>
      </c>
      <c r="AR14" s="25" t="s">
        <v>144</v>
      </c>
      <c r="AS14" s="91"/>
      <c r="AT14" s="25"/>
      <c r="AU14" s="91">
        <v>1042</v>
      </c>
      <c r="AV14" s="25" t="s">
        <v>144</v>
      </c>
      <c r="AW14" s="91"/>
      <c r="AX14" s="25"/>
      <c r="AY14" s="152">
        <f t="shared" si="1"/>
        <v>3879</v>
      </c>
      <c r="AZ14" s="26"/>
      <c r="BA14" s="99"/>
      <c r="BB14" s="159"/>
      <c r="BC14" s="159"/>
      <c r="BD14" s="92"/>
      <c r="BE14" s="159"/>
      <c r="BF14" s="224"/>
      <c r="BG14" s="224"/>
      <c r="BH14" s="99"/>
      <c r="BI14" s="159"/>
      <c r="BJ14" s="159"/>
      <c r="BK14" s="92"/>
      <c r="BL14" s="159"/>
      <c r="BM14" s="224"/>
      <c r="BN14" s="224"/>
      <c r="BO14" s="99"/>
      <c r="BP14" s="159"/>
      <c r="BQ14" s="159"/>
      <c r="BR14" s="92"/>
      <c r="BS14" s="159"/>
      <c r="BT14" s="224"/>
      <c r="BU14" s="224"/>
      <c r="BV14" s="99"/>
      <c r="BW14" s="159"/>
      <c r="BX14" s="159"/>
      <c r="BY14" s="92"/>
      <c r="BZ14" s="159"/>
      <c r="CA14" s="224"/>
      <c r="CB14" s="224"/>
      <c r="CC14" s="99"/>
      <c r="CD14" s="159"/>
      <c r="CE14" s="159"/>
      <c r="CF14" s="92"/>
      <c r="CG14" s="159"/>
      <c r="CH14" s="224"/>
      <c r="CI14" s="224"/>
      <c r="CJ14" s="99"/>
      <c r="CK14" s="159"/>
      <c r="CL14" s="159"/>
      <c r="CM14" s="92"/>
      <c r="CN14" s="159"/>
      <c r="CO14" s="224"/>
      <c r="CP14" s="224"/>
    </row>
    <row r="15" spans="1:94" ht="52.5" customHeight="1">
      <c r="B15" s="214"/>
      <c r="C15" s="215"/>
      <c r="D15" s="126" t="s">
        <v>368</v>
      </c>
      <c r="E15" s="187">
        <v>0.03</v>
      </c>
      <c r="F15" s="132" t="s">
        <v>167</v>
      </c>
      <c r="G15" s="24" t="s">
        <v>209</v>
      </c>
      <c r="H15" s="24" t="s">
        <v>198</v>
      </c>
      <c r="I15" s="124" t="s">
        <v>196</v>
      </c>
      <c r="J15" s="192" t="s">
        <v>197</v>
      </c>
      <c r="K15" s="122">
        <v>45292</v>
      </c>
      <c r="L15" s="133">
        <v>46387</v>
      </c>
      <c r="M15" s="123" t="s">
        <v>74</v>
      </c>
      <c r="N15" s="125" t="s">
        <v>212</v>
      </c>
      <c r="O15" s="125" t="s">
        <v>415</v>
      </c>
      <c r="P15" s="167" t="s">
        <v>75</v>
      </c>
      <c r="Q15" s="25">
        <v>0</v>
      </c>
      <c r="R15" s="25">
        <v>2022</v>
      </c>
      <c r="S15" s="25"/>
      <c r="T15" s="25"/>
      <c r="U15" s="25">
        <v>1</v>
      </c>
      <c r="V15" s="25">
        <v>1</v>
      </c>
      <c r="W15" s="25">
        <v>2</v>
      </c>
      <c r="X15" s="25">
        <v>2</v>
      </c>
      <c r="Y15" s="91"/>
      <c r="Z15" s="91"/>
      <c r="AA15" s="92">
        <v>1074</v>
      </c>
      <c r="AB15" s="92"/>
      <c r="AC15" s="92">
        <v>1140</v>
      </c>
      <c r="AD15" s="91">
        <f t="shared" si="0"/>
        <v>2214</v>
      </c>
      <c r="AE15" s="92"/>
      <c r="AF15" s="25"/>
      <c r="AG15" s="92"/>
      <c r="AH15" s="25"/>
      <c r="AI15" s="92"/>
      <c r="AJ15" s="25"/>
      <c r="AK15" s="92"/>
      <c r="AL15" s="25"/>
      <c r="AM15" s="92">
        <v>1074</v>
      </c>
      <c r="AN15" s="25" t="s">
        <v>144</v>
      </c>
      <c r="AO15" s="91"/>
      <c r="AP15" s="25"/>
      <c r="AQ15" s="91"/>
      <c r="AR15" s="25"/>
      <c r="AS15" s="91"/>
      <c r="AT15" s="25"/>
      <c r="AU15" s="91">
        <v>1140</v>
      </c>
      <c r="AV15" s="25" t="s">
        <v>144</v>
      </c>
      <c r="AW15" s="91"/>
      <c r="AX15" s="25"/>
      <c r="AY15" s="152">
        <f t="shared" si="1"/>
        <v>2214</v>
      </c>
      <c r="AZ15" s="26"/>
      <c r="BA15" s="99"/>
      <c r="BB15" s="159"/>
      <c r="BC15" s="159"/>
      <c r="BD15" s="92"/>
      <c r="BE15" s="159"/>
      <c r="BF15" s="224"/>
      <c r="BG15" s="224"/>
      <c r="BH15" s="99"/>
      <c r="BI15" s="159"/>
      <c r="BJ15" s="159"/>
      <c r="BK15" s="92"/>
      <c r="BL15" s="159"/>
      <c r="BM15" s="224"/>
      <c r="BN15" s="224"/>
      <c r="BO15" s="99"/>
      <c r="BP15" s="159"/>
      <c r="BQ15" s="159"/>
      <c r="BR15" s="92"/>
      <c r="BS15" s="159"/>
      <c r="BT15" s="224"/>
      <c r="BU15" s="224"/>
      <c r="BV15" s="99"/>
      <c r="BW15" s="159"/>
      <c r="BX15" s="159"/>
      <c r="BY15" s="92"/>
      <c r="BZ15" s="159"/>
      <c r="CA15" s="224"/>
      <c r="CB15" s="224"/>
      <c r="CC15" s="99"/>
      <c r="CD15" s="159"/>
      <c r="CE15" s="159"/>
      <c r="CF15" s="92"/>
      <c r="CG15" s="159"/>
      <c r="CH15" s="224"/>
      <c r="CI15" s="224"/>
      <c r="CJ15" s="99"/>
      <c r="CK15" s="159"/>
      <c r="CL15" s="159"/>
      <c r="CM15" s="92"/>
      <c r="CN15" s="159"/>
      <c r="CO15" s="224"/>
      <c r="CP15" s="224"/>
    </row>
    <row r="16" spans="1:94" ht="76.5">
      <c r="B16" s="214"/>
      <c r="C16" s="215"/>
      <c r="D16" s="126" t="s">
        <v>389</v>
      </c>
      <c r="E16" s="187">
        <v>0.05</v>
      </c>
      <c r="F16" s="132" t="s">
        <v>167</v>
      </c>
      <c r="G16" s="24" t="s">
        <v>219</v>
      </c>
      <c r="H16" s="153" t="s">
        <v>269</v>
      </c>
      <c r="I16" s="153" t="s">
        <v>369</v>
      </c>
      <c r="J16" s="193" t="s">
        <v>370</v>
      </c>
      <c r="K16" s="133">
        <v>44743</v>
      </c>
      <c r="L16" s="133">
        <v>46387</v>
      </c>
      <c r="M16" s="145" t="s">
        <v>74</v>
      </c>
      <c r="N16" s="154" t="s">
        <v>259</v>
      </c>
      <c r="O16" s="147" t="s">
        <v>416</v>
      </c>
      <c r="P16" s="107" t="s">
        <v>75</v>
      </c>
      <c r="Q16" s="155">
        <v>0</v>
      </c>
      <c r="R16" s="156" t="s">
        <v>260</v>
      </c>
      <c r="S16" s="155">
        <v>0.2</v>
      </c>
      <c r="T16" s="155">
        <v>0.85</v>
      </c>
      <c r="U16" s="155">
        <v>0.9</v>
      </c>
      <c r="V16" s="155">
        <v>0.95</v>
      </c>
      <c r="W16" s="155">
        <v>1</v>
      </c>
      <c r="X16" s="157">
        <v>1</v>
      </c>
      <c r="Y16" s="91">
        <v>2</v>
      </c>
      <c r="Z16" s="91">
        <v>10</v>
      </c>
      <c r="AA16" s="91">
        <v>1</v>
      </c>
      <c r="AB16" s="91">
        <v>1</v>
      </c>
      <c r="AC16" s="91">
        <v>1</v>
      </c>
      <c r="AD16" s="91">
        <f t="shared" si="0"/>
        <v>15</v>
      </c>
      <c r="AE16" s="92">
        <v>2</v>
      </c>
      <c r="AF16" s="25" t="s">
        <v>144</v>
      </c>
      <c r="AG16" s="92"/>
      <c r="AH16" s="25"/>
      <c r="AI16" s="92">
        <v>10</v>
      </c>
      <c r="AJ16" s="25" t="s">
        <v>144</v>
      </c>
      <c r="AK16" s="92"/>
      <c r="AL16" s="25"/>
      <c r="AM16" s="92">
        <v>1</v>
      </c>
      <c r="AN16" s="25" t="s">
        <v>144</v>
      </c>
      <c r="AO16" s="91"/>
      <c r="AP16" s="25"/>
      <c r="AQ16" s="91">
        <v>1</v>
      </c>
      <c r="AR16" s="25" t="s">
        <v>144</v>
      </c>
      <c r="AS16" s="91"/>
      <c r="AT16" s="25"/>
      <c r="AU16" s="91">
        <v>1</v>
      </c>
      <c r="AV16" s="25" t="s">
        <v>144</v>
      </c>
      <c r="AW16" s="91"/>
      <c r="AX16" s="25"/>
      <c r="AY16" s="152">
        <f t="shared" si="1"/>
        <v>15</v>
      </c>
      <c r="AZ16" s="26"/>
      <c r="BA16" s="99"/>
      <c r="BB16" s="159"/>
      <c r="BC16" s="159"/>
      <c r="BD16" s="92"/>
      <c r="BE16" s="159"/>
      <c r="BF16" s="224"/>
      <c r="BG16" s="224"/>
      <c r="BH16" s="99"/>
      <c r="BI16" s="159"/>
      <c r="BJ16" s="159"/>
      <c r="BK16" s="92"/>
      <c r="BL16" s="159"/>
      <c r="BM16" s="224"/>
      <c r="BN16" s="224"/>
      <c r="BO16" s="99"/>
      <c r="BP16" s="159"/>
      <c r="BQ16" s="159"/>
      <c r="BR16" s="92"/>
      <c r="BS16" s="159"/>
      <c r="BT16" s="224"/>
      <c r="BU16" s="224"/>
      <c r="BV16" s="99"/>
      <c r="BW16" s="159"/>
      <c r="BX16" s="159"/>
      <c r="BY16" s="92"/>
      <c r="BZ16" s="159"/>
      <c r="CA16" s="224"/>
      <c r="CB16" s="224"/>
      <c r="CC16" s="99"/>
      <c r="CD16" s="159"/>
      <c r="CE16" s="159"/>
      <c r="CF16" s="92"/>
      <c r="CG16" s="159"/>
      <c r="CH16" s="224"/>
      <c r="CI16" s="224"/>
      <c r="CJ16" s="99"/>
      <c r="CK16" s="159"/>
      <c r="CL16" s="159"/>
      <c r="CM16" s="92"/>
      <c r="CN16" s="159"/>
      <c r="CO16" s="224"/>
      <c r="CP16" s="224"/>
    </row>
    <row r="17" spans="2:94" ht="126.95" customHeight="1">
      <c r="B17" s="214"/>
      <c r="C17" s="215"/>
      <c r="D17" s="121" t="s">
        <v>390</v>
      </c>
      <c r="E17" s="187">
        <v>0.05</v>
      </c>
      <c r="F17" s="132" t="s">
        <v>167</v>
      </c>
      <c r="G17" s="24" t="s">
        <v>219</v>
      </c>
      <c r="H17" s="132" t="s">
        <v>93</v>
      </c>
      <c r="I17" s="132" t="s">
        <v>261</v>
      </c>
      <c r="J17" s="173" t="s">
        <v>234</v>
      </c>
      <c r="K17" s="168">
        <v>44743</v>
      </c>
      <c r="L17" s="130">
        <v>46022</v>
      </c>
      <c r="M17" s="145" t="s">
        <v>74</v>
      </c>
      <c r="N17" s="125" t="s">
        <v>262</v>
      </c>
      <c r="O17" s="125" t="s">
        <v>417</v>
      </c>
      <c r="P17" s="132" t="s">
        <v>75</v>
      </c>
      <c r="Q17" s="158">
        <v>0</v>
      </c>
      <c r="R17" s="132">
        <v>2021</v>
      </c>
      <c r="S17" s="159">
        <v>0.2</v>
      </c>
      <c r="T17" s="159">
        <v>0.6</v>
      </c>
      <c r="U17" s="159">
        <v>0.8</v>
      </c>
      <c r="V17" s="159">
        <v>1</v>
      </c>
      <c r="W17" s="159"/>
      <c r="X17" s="159"/>
      <c r="Y17" s="150">
        <v>2.5</v>
      </c>
      <c r="Z17" s="91">
        <v>11.34</v>
      </c>
      <c r="AA17" s="183">
        <v>2.5</v>
      </c>
      <c r="AB17" s="150">
        <v>2.5</v>
      </c>
      <c r="AC17" s="91"/>
      <c r="AD17" s="91">
        <f t="shared" si="0"/>
        <v>18.84</v>
      </c>
      <c r="AE17" s="151">
        <v>2.5</v>
      </c>
      <c r="AF17" s="25" t="s">
        <v>144</v>
      </c>
      <c r="AG17" s="92"/>
      <c r="AH17" s="25"/>
      <c r="AI17" s="92">
        <v>11.34</v>
      </c>
      <c r="AJ17" s="25" t="s">
        <v>144</v>
      </c>
      <c r="AK17" s="92"/>
      <c r="AL17" s="25"/>
      <c r="AM17" s="151">
        <v>2.5</v>
      </c>
      <c r="AN17" s="25" t="s">
        <v>144</v>
      </c>
      <c r="AO17" s="91"/>
      <c r="AP17" s="25"/>
      <c r="AQ17" s="150">
        <v>2.5</v>
      </c>
      <c r="AR17" s="25" t="s">
        <v>144</v>
      </c>
      <c r="AS17" s="91"/>
      <c r="AT17" s="25"/>
      <c r="AU17" s="91"/>
      <c r="AV17" s="25"/>
      <c r="AW17" s="91"/>
      <c r="AX17" s="25"/>
      <c r="AY17" s="152">
        <f t="shared" si="1"/>
        <v>18.84</v>
      </c>
      <c r="AZ17" s="26"/>
      <c r="BA17" s="99"/>
      <c r="BB17" s="159"/>
      <c r="BC17" s="159"/>
      <c r="BD17" s="92"/>
      <c r="BE17" s="159"/>
      <c r="BF17" s="224"/>
      <c r="BG17" s="224"/>
      <c r="BH17" s="99"/>
      <c r="BI17" s="159"/>
      <c r="BJ17" s="159"/>
      <c r="BK17" s="92"/>
      <c r="BL17" s="159"/>
      <c r="BM17" s="224"/>
      <c r="BN17" s="224"/>
      <c r="BO17" s="99"/>
      <c r="BP17" s="159"/>
      <c r="BQ17" s="159"/>
      <c r="BR17" s="92"/>
      <c r="BS17" s="159"/>
      <c r="BT17" s="224"/>
      <c r="BU17" s="224"/>
      <c r="BV17" s="99"/>
      <c r="BW17" s="159"/>
      <c r="BX17" s="159"/>
      <c r="BY17" s="92"/>
      <c r="BZ17" s="159"/>
      <c r="CA17" s="224"/>
      <c r="CB17" s="224"/>
      <c r="CC17" s="99"/>
      <c r="CD17" s="159"/>
      <c r="CE17" s="159"/>
      <c r="CF17" s="92"/>
      <c r="CG17" s="159"/>
      <c r="CH17" s="224"/>
      <c r="CI17" s="224"/>
      <c r="CJ17" s="99"/>
      <c r="CK17" s="159"/>
      <c r="CL17" s="159"/>
      <c r="CM17" s="92"/>
      <c r="CN17" s="159"/>
      <c r="CO17" s="224"/>
      <c r="CP17" s="224"/>
    </row>
    <row r="18" spans="2:94" ht="147.6" customHeight="1">
      <c r="B18" s="214"/>
      <c r="C18" s="215"/>
      <c r="D18" s="106" t="s">
        <v>270</v>
      </c>
      <c r="E18" s="187">
        <v>0.05</v>
      </c>
      <c r="F18" s="132" t="s">
        <v>167</v>
      </c>
      <c r="G18" s="110" t="s">
        <v>222</v>
      </c>
      <c r="H18" s="132" t="s">
        <v>223</v>
      </c>
      <c r="I18" s="132" t="s">
        <v>224</v>
      </c>
      <c r="J18" s="174" t="s">
        <v>225</v>
      </c>
      <c r="K18" s="133">
        <v>44743</v>
      </c>
      <c r="L18" s="130">
        <v>45657</v>
      </c>
      <c r="M18" s="129" t="s">
        <v>74</v>
      </c>
      <c r="N18" s="125" t="s">
        <v>227</v>
      </c>
      <c r="O18" s="125" t="s">
        <v>418</v>
      </c>
      <c r="P18" s="110" t="s">
        <v>75</v>
      </c>
      <c r="Q18" s="137">
        <v>0</v>
      </c>
      <c r="R18" s="128">
        <v>2021</v>
      </c>
      <c r="S18" s="127">
        <v>0.25</v>
      </c>
      <c r="T18" s="127">
        <v>0.75</v>
      </c>
      <c r="U18" s="127">
        <v>1</v>
      </c>
      <c r="V18" s="127"/>
      <c r="W18" s="127"/>
      <c r="X18" s="108"/>
      <c r="Y18" s="150">
        <f>2.5+5</f>
        <v>7.5</v>
      </c>
      <c r="Z18" s="160">
        <f>11.5+3</f>
        <v>14.5</v>
      </c>
      <c r="AA18" s="150">
        <v>7.5</v>
      </c>
      <c r="AB18" s="150"/>
      <c r="AC18" s="91"/>
      <c r="AD18" s="150">
        <f t="shared" si="0"/>
        <v>29.5</v>
      </c>
      <c r="AE18" s="151">
        <v>7.5</v>
      </c>
      <c r="AF18" s="25" t="s">
        <v>144</v>
      </c>
      <c r="AG18" s="92"/>
      <c r="AH18" s="25"/>
      <c r="AI18" s="161">
        <v>14.5</v>
      </c>
      <c r="AJ18" s="25" t="s">
        <v>144</v>
      </c>
      <c r="AK18" s="92"/>
      <c r="AL18" s="25"/>
      <c r="AM18" s="150">
        <v>7.5</v>
      </c>
      <c r="AN18" s="25" t="s">
        <v>144</v>
      </c>
      <c r="AO18" s="91"/>
      <c r="AP18" s="25"/>
      <c r="AQ18" s="150"/>
      <c r="AR18" s="25"/>
      <c r="AS18" s="91"/>
      <c r="AT18" s="25"/>
      <c r="AU18" s="91"/>
      <c r="AV18" s="25"/>
      <c r="AW18" s="91"/>
      <c r="AX18" s="25"/>
      <c r="AY18" s="152">
        <f t="shared" si="1"/>
        <v>29.5</v>
      </c>
      <c r="AZ18" s="26"/>
      <c r="BA18" s="99"/>
      <c r="BB18" s="159"/>
      <c r="BC18" s="159"/>
      <c r="BD18" s="92"/>
      <c r="BE18" s="159"/>
      <c r="BF18" s="224"/>
      <c r="BG18" s="224"/>
      <c r="BH18" s="99"/>
      <c r="BI18" s="159"/>
      <c r="BJ18" s="159"/>
      <c r="BK18" s="92"/>
      <c r="BL18" s="159"/>
      <c r="BM18" s="224"/>
      <c r="BN18" s="224"/>
      <c r="BO18" s="99"/>
      <c r="BP18" s="159"/>
      <c r="BQ18" s="159"/>
      <c r="BR18" s="92"/>
      <c r="BS18" s="159"/>
      <c r="BT18" s="224"/>
      <c r="BU18" s="224"/>
      <c r="BV18" s="99"/>
      <c r="BW18" s="159"/>
      <c r="BX18" s="159"/>
      <c r="BY18" s="92"/>
      <c r="BZ18" s="159"/>
      <c r="CA18" s="224"/>
      <c r="CB18" s="224"/>
      <c r="CC18" s="99"/>
      <c r="CD18" s="159"/>
      <c r="CE18" s="159"/>
      <c r="CF18" s="92"/>
      <c r="CG18" s="159"/>
      <c r="CH18" s="224"/>
      <c r="CI18" s="224"/>
      <c r="CJ18" s="99"/>
      <c r="CK18" s="159"/>
      <c r="CL18" s="159"/>
      <c r="CM18" s="92"/>
      <c r="CN18" s="159"/>
      <c r="CO18" s="224"/>
      <c r="CP18" s="224"/>
    </row>
    <row r="19" spans="2:94" ht="96.6" customHeight="1">
      <c r="B19" s="214"/>
      <c r="C19" s="215"/>
      <c r="D19" s="106" t="s">
        <v>391</v>
      </c>
      <c r="E19" s="187">
        <v>0.05</v>
      </c>
      <c r="F19" s="132" t="s">
        <v>167</v>
      </c>
      <c r="G19" s="110" t="s">
        <v>228</v>
      </c>
      <c r="H19" s="132" t="s">
        <v>229</v>
      </c>
      <c r="I19" s="139" t="s">
        <v>230</v>
      </c>
      <c r="J19" s="174" t="s">
        <v>231</v>
      </c>
      <c r="K19" s="133">
        <v>44743</v>
      </c>
      <c r="L19" s="130">
        <v>45291</v>
      </c>
      <c r="M19" s="129" t="s">
        <v>74</v>
      </c>
      <c r="N19" s="125" t="s">
        <v>232</v>
      </c>
      <c r="O19" s="125" t="s">
        <v>419</v>
      </c>
      <c r="P19" s="110" t="s">
        <v>75</v>
      </c>
      <c r="Q19" s="137">
        <v>0</v>
      </c>
      <c r="R19" s="128">
        <v>2021</v>
      </c>
      <c r="S19" s="127">
        <v>0.6</v>
      </c>
      <c r="T19" s="127">
        <v>1</v>
      </c>
      <c r="U19" s="127"/>
      <c r="V19" s="127"/>
      <c r="W19" s="127"/>
      <c r="X19" s="108">
        <v>1</v>
      </c>
      <c r="Y19" s="91">
        <v>2</v>
      </c>
      <c r="Z19" s="150">
        <v>5.5</v>
      </c>
      <c r="AA19" s="91"/>
      <c r="AB19" s="91"/>
      <c r="AC19" s="91"/>
      <c r="AD19" s="91">
        <f t="shared" si="0"/>
        <v>7.5</v>
      </c>
      <c r="AE19" s="92">
        <v>2</v>
      </c>
      <c r="AF19" s="25" t="s">
        <v>144</v>
      </c>
      <c r="AG19" s="92"/>
      <c r="AH19" s="25"/>
      <c r="AI19" s="151">
        <v>5.5</v>
      </c>
      <c r="AJ19" s="25" t="s">
        <v>144</v>
      </c>
      <c r="AK19" s="92"/>
      <c r="AL19" s="25"/>
      <c r="AM19" s="91"/>
      <c r="AN19" s="25"/>
      <c r="AO19" s="91"/>
      <c r="AP19" s="25"/>
      <c r="AQ19" s="91"/>
      <c r="AR19" s="25"/>
      <c r="AS19" s="91"/>
      <c r="AT19" s="25"/>
      <c r="AU19" s="91"/>
      <c r="AV19" s="25"/>
      <c r="AW19" s="91"/>
      <c r="AX19" s="25"/>
      <c r="AY19" s="152">
        <f t="shared" si="1"/>
        <v>7.5</v>
      </c>
      <c r="AZ19" s="26"/>
      <c r="BA19" s="99"/>
      <c r="BB19" s="159"/>
      <c r="BC19" s="159"/>
      <c r="BD19" s="92"/>
      <c r="BE19" s="159"/>
      <c r="BF19" s="224"/>
      <c r="BG19" s="224"/>
      <c r="BH19" s="99"/>
      <c r="BI19" s="159"/>
      <c r="BJ19" s="159"/>
      <c r="BK19" s="92"/>
      <c r="BL19" s="159"/>
      <c r="BM19" s="224"/>
      <c r="BN19" s="224"/>
      <c r="BO19" s="99"/>
      <c r="BP19" s="159"/>
      <c r="BQ19" s="159"/>
      <c r="BR19" s="92"/>
      <c r="BS19" s="159"/>
      <c r="BT19" s="224"/>
      <c r="BU19" s="224"/>
      <c r="BV19" s="99"/>
      <c r="BW19" s="159"/>
      <c r="BX19" s="159"/>
      <c r="BY19" s="92"/>
      <c r="BZ19" s="159"/>
      <c r="CA19" s="224"/>
      <c r="CB19" s="224"/>
      <c r="CC19" s="99"/>
      <c r="CD19" s="159"/>
      <c r="CE19" s="159"/>
      <c r="CF19" s="92"/>
      <c r="CG19" s="159"/>
      <c r="CH19" s="224"/>
      <c r="CI19" s="224"/>
      <c r="CJ19" s="99"/>
      <c r="CK19" s="159"/>
      <c r="CL19" s="159"/>
      <c r="CM19" s="92"/>
      <c r="CN19" s="159"/>
      <c r="CO19" s="224"/>
      <c r="CP19" s="224"/>
    </row>
    <row r="20" spans="2:94" ht="137.44999999999999" customHeight="1">
      <c r="B20" s="214" t="s">
        <v>387</v>
      </c>
      <c r="C20" s="215">
        <v>0.4</v>
      </c>
      <c r="D20" s="162" t="s">
        <v>371</v>
      </c>
      <c r="E20" s="138">
        <v>0.05</v>
      </c>
      <c r="F20" s="132" t="s">
        <v>167</v>
      </c>
      <c r="G20" s="110" t="s">
        <v>219</v>
      </c>
      <c r="H20" s="132" t="s">
        <v>93</v>
      </c>
      <c r="I20" s="139" t="s">
        <v>233</v>
      </c>
      <c r="J20" s="175" t="s">
        <v>234</v>
      </c>
      <c r="K20" s="133">
        <v>44743</v>
      </c>
      <c r="L20" s="130">
        <v>45473</v>
      </c>
      <c r="M20" s="129" t="s">
        <v>74</v>
      </c>
      <c r="N20" s="125" t="s">
        <v>372</v>
      </c>
      <c r="O20" s="142" t="s">
        <v>420</v>
      </c>
      <c r="P20" s="110" t="s">
        <v>75</v>
      </c>
      <c r="Q20" s="137">
        <v>0</v>
      </c>
      <c r="R20" s="128">
        <v>2021</v>
      </c>
      <c r="S20" s="127">
        <v>0.2</v>
      </c>
      <c r="T20" s="127">
        <v>0.7</v>
      </c>
      <c r="U20" s="127">
        <v>1</v>
      </c>
      <c r="V20" s="127"/>
      <c r="W20" s="127"/>
      <c r="X20" s="108">
        <v>1</v>
      </c>
      <c r="Y20" s="91">
        <v>2</v>
      </c>
      <c r="Z20" s="150">
        <v>6</v>
      </c>
      <c r="AA20" s="150">
        <v>3</v>
      </c>
      <c r="AB20" s="91"/>
      <c r="AC20" s="91"/>
      <c r="AD20" s="91">
        <f t="shared" ref="AD20:AD47" si="3">IF(SUM(Y20:AC20)=0,"",SUM(Y20:AC20))</f>
        <v>11</v>
      </c>
      <c r="AE20" s="92">
        <v>2</v>
      </c>
      <c r="AF20" s="25" t="s">
        <v>144</v>
      </c>
      <c r="AG20" s="92"/>
      <c r="AH20" s="25"/>
      <c r="AI20" s="92">
        <v>6</v>
      </c>
      <c r="AJ20" s="25" t="s">
        <v>144</v>
      </c>
      <c r="AK20" s="92"/>
      <c r="AL20" s="25"/>
      <c r="AM20" s="92">
        <v>3</v>
      </c>
      <c r="AN20" s="25" t="s">
        <v>144</v>
      </c>
      <c r="AO20" s="92"/>
      <c r="AP20" s="25"/>
      <c r="AQ20" s="92"/>
      <c r="AR20" s="25"/>
      <c r="AS20" s="92"/>
      <c r="AT20" s="25"/>
      <c r="AU20" s="92"/>
      <c r="AV20" s="25"/>
      <c r="AW20" s="92"/>
      <c r="AX20" s="25"/>
      <c r="AY20" s="152">
        <f t="shared" si="1"/>
        <v>11</v>
      </c>
      <c r="AZ20" s="26"/>
      <c r="BA20" s="185"/>
      <c r="BB20" s="159" t="str">
        <f>IF(BA20="","",IF(IF(OR(P20=Desplegables!$B$5,P20=Desplegables!$B$6,),(Q20-BA20)/(Q20-S20),BA20/S20)&lt;0,0%,IF(IF(OR(P20=Desplegables!$B$5,P20=Desplegables!$B$6,),(Q20-BA20)/(Q20-S20),BA20/S20)&gt;1,100%,IF(OR(P20=Desplegables!$B$5,P20=Desplegables!$B$6,),(Q20-BA20)/(Q20-S20),BA20/S20))))</f>
        <v/>
      </c>
      <c r="BC20" s="159" t="str">
        <f>IF(BA20="","",IF(IF(OR(P20=Desplegables!$B$5,P20=Desplegables!$B$6,),(Q20-BA20)/(Q20-X20),BA20/X20)&lt;0,0%,IF(IF(OR(P20=Desplegables!$B$5,P20=Desplegables!$B$6,),(Q20-BA20)/(Q20-X20),BA20/X20)&gt;1,100%,IF(OR(P20=Desplegables!$B$5,P20=Desplegables!$B$6,),(Q20-BA20)/(Q20-X20),BA20/X20))))</f>
        <v/>
      </c>
      <c r="BD20" s="92"/>
      <c r="BE20" s="159" t="str">
        <f t="shared" ref="BE20:BE52" si="4">IF(BD20="","",IF(BD20/SUM(AE20,AG20)&gt;1,100%,BD20/SUM(AE20,AG20)))</f>
        <v/>
      </c>
      <c r="BF20" s="224">
        <f>IFERROR((SUMPRODUCT($E$20:$E$46,BB20:BB46)*100%)/SUM($E$20:$E$46),"")</f>
        <v>0</v>
      </c>
      <c r="BG20" s="224">
        <f>IFERROR((SUMPRODUCT($E$20:$E$46,BC20:BC46)*100%)/SUM($E$20:$E$46),"")</f>
        <v>0</v>
      </c>
      <c r="BH20" s="185"/>
      <c r="BI20" s="159" t="str">
        <f>IF(BH20="","",IF(IF(OR(P20=Desplegables!$B$5,P20=Desplegables!$B$6,),(Q20-BH20)/(Q20-S20),BH20/S20)&lt;0,0%,IF(IF(OR(P20=Desplegables!$B$5,P20=Desplegables!$B$6,),(Q20-BH20)/(Q20-S20),BH20/S20)&gt;1,100%,IF(OR(P20=Desplegables!$B$5,P20=Desplegables!$B$6,),(Q20-BH20)/(Q20-S20),BH20/S20))))</f>
        <v/>
      </c>
      <c r="BJ20" s="159" t="str">
        <f>IF(BH20="","",IF(IF(OR(P20=Desplegables!$B$5,P20=Desplegables!$B$6,),(Q20-BH20)/(Q20-X20),BH20/X20)&lt;0,0%,IF(IF(OR(P20=Desplegables!$B$5,P20=Desplegables!$B$6,),(Q20-BH20)/(Q20-X20),BH20/X20)&gt;1,100%,IF(OR(P20=Desplegables!$B$5,P20=Desplegables!$B$6,),(Q20-BH20)/(Q20-X20),BH20/X20))))</f>
        <v/>
      </c>
      <c r="BK20" s="92"/>
      <c r="BL20" s="159" t="str">
        <f t="shared" ref="BL20:BL52" si="5">IF(SUM(BD20,BK20)=0,"",IF(SUM(BD20,BK20)/SUM(AE20,AG20)&gt;1,100%,SUM(BD20,BK20)/SUM(AE20,AG20)))</f>
        <v/>
      </c>
      <c r="BM20" s="224">
        <f>IFERROR((SUMPRODUCT($E$20:$E$46,BI20:BI46)*100%)/SUM($E$20:$E$46),"")</f>
        <v>0</v>
      </c>
      <c r="BN20" s="224">
        <f>IFERROR((SUMPRODUCT($E$20:$E$46,BJ20:BJ46)*100%)/SUM($E$20:$E$46),"")</f>
        <v>0</v>
      </c>
      <c r="BO20" s="185"/>
      <c r="BP20" s="159" t="str">
        <f>IF(BO20="","",IF(IF(OR(P20=Desplegables!$B$5,P20=Desplegables!$B$6,),(Q20-BO20)/(Q20-T20),BO20/T20)&lt;0,0%,IF(IF(OR(P20=Desplegables!$B$5,P20=Desplegables!$B$6,),(Q20-BO20)/(Q20-T20),BO20/T20)&gt;1,100%,IF(OR(P20=Desplegables!$B$5,P20=Desplegables!$B$6,),(Q20-BO20)/(Q20-T20),BO20/T20))))</f>
        <v/>
      </c>
      <c r="BQ20" s="159" t="str">
        <f>IF(BO20="","",IF(IF(OR(P20=Desplegables!$B$5,P20=Desplegables!$B$6,),(Q20-BO20)/(Q20-X20),IF(P20=Desplegables!$B$3,AVERAGE(BO20,BH20)/X20,BO20/X20))&lt;0,0%,IF(IF(OR(P20=Desplegables!$B$5,P20=Desplegables!$B$6,),(Q20-BO20)/(Q20-X20),IF(P20=Desplegables!$B$3,AVERAGE(BO20,BH20)/X20,BO20/X20))&gt;1,100%,IF(OR(P20=Desplegables!$B$5,P20=Desplegables!$B$6,),(Q20-BO20)/(Q20-X20),IF(P20=Desplegables!$B$3,AVERAGE(BO20,BH20)/X20,BO20/X20)))))</f>
        <v/>
      </c>
      <c r="BR20" s="92"/>
      <c r="BS20" s="159" t="str">
        <f t="shared" ref="BS20:BS52" si="6">IF(BR20="","",IF(BR20/SUM(AI20,AK20)&gt;1,100%,BR20/SUM(AI20,AK20)))</f>
        <v/>
      </c>
      <c r="BT20" s="224">
        <f>IFERROR((SUMPRODUCT($E$20:$E$46,BP20:BP46)*100%)/SUM($E$20:$E$46),"")</f>
        <v>0</v>
      </c>
      <c r="BU20" s="224">
        <f>IFERROR((SUMPRODUCT($E$20:$E$46,BQ20:BQ46)*100%)/SUM($E$20:$E$46),"")</f>
        <v>0</v>
      </c>
      <c r="BV20" s="185"/>
      <c r="BW20" s="159" t="str">
        <f>IF(BV20="","",IF(IF(OR(P20=Desplegables!$B$5,P20=Desplegables!$B$6,),(Q20-BV20)/(Q20-T20),BV20/T20)&lt;0,0%,IF(IF(OR(P20=Desplegables!$B$5,P20=Desplegables!$B$6,),(Q20-BV20)/(Q20-T20),BV20/T20)&gt;1,100%,IF(OR(P20=Desplegables!$B$5,P20=Desplegables!$B$6,),(Q20-BV20)/(Q20-T20),BV20/T20))))</f>
        <v/>
      </c>
      <c r="BX20" s="159" t="str">
        <f>IF(BV20="","",IF(IF(OR(P20=Desplegables!$B$5,P20=Desplegables!$B$6,),(Q20-BV20)/(Q20-X20),IF(P20=Desplegables!$B$3,AVERAGE(BV20,BH20)/X20,BV20/X20))&lt;0,0%,IF(IF(OR(P20=Desplegables!$B$5,P20=Desplegables!$B$6,),(Q20-BV20)/(Q20-X20),IF(P20=Desplegables!$B$3,AVERAGE(BV20,BH20)/X20,BV20/X20))&gt;1,100%,IF(OR(P20=Desplegables!$B$5,P20=Desplegables!$B$6,),(Q20-BV20)/(Q20-X20),IF(P20=Desplegables!$B$3,AVERAGE(BV20,BH20)/X20,BV20/X20)))))</f>
        <v/>
      </c>
      <c r="BY20" s="92"/>
      <c r="BZ20" s="159" t="str">
        <f t="shared" ref="BZ20:BZ52" si="7">IF(SUM(BR20,BY20)=0,"",IF(SUM(BR20,BY20)/SUM(AI20,AK20)&gt;1,100%,SUM(BR20,BY20)/SUM(AI20,AK20)))</f>
        <v/>
      </c>
      <c r="CA20" s="224">
        <f>IFERROR((SUMPRODUCT($E$20:$E$46,BW20:BW46)*100%)/SUM($E$20:$E$46),"")</f>
        <v>0</v>
      </c>
      <c r="CB20" s="224">
        <f>IFERROR((SUMPRODUCT($E$20:$E$46,BX20:BX46)*100%)/SUM($E$20:$E$46),"")</f>
        <v>0</v>
      </c>
      <c r="CC20" s="185"/>
      <c r="CD20" s="159" t="str">
        <f>IF(CC20="","",IF(IF(OR(P20=Desplegables!$B$5,P20=Desplegables!$B$6,),(Q20-CC20)/(Q20-X20),IF(P20=Desplegables!$B$3,CC20/W20,CC20/X20))&lt;0,0%,IF(IF(OR(P20=Desplegables!$B$5,P20=Desplegables!$B$6,),(Q20-CC20)/(Q20-X20),IF(P20=Desplegables!$B$3,CC20/W20,CC20/X20))&gt;1,100%,IF(OR(P20=Desplegables!$B$5,P20=Desplegables!$B$6,),(Q20-CC20)/(Q20-X20),IF(P20=Desplegables!$B$3,CC20/W20,CC20/X20)))))</f>
        <v/>
      </c>
      <c r="CE20" s="159" t="str">
        <f>IF(CC20="","",IF(IF(OR(P20=Desplegables!$B$5,P20=Desplegables!$B$6,),(Q20-CC20)/(Q20-X20),IF(P20=Desplegables!$B$3,AVERAGE(CC20,BV20,BH20)/X20,CC20/X20))&lt;0,0%,IF(IF(OR(P20=Desplegables!$B$5,P20=Desplegables!$B$6,),(Q20-CC20)/(Q20-X20),IF(P20=Desplegables!$B$3,AVERAGE(CC20,BV20,BH20)/X20,CC20/X20))&gt;1,100%,IF(OR(P20=Desplegables!$B$5,P20=Desplegables!$B$6,),(Q20-CC20)/(Q20-X20),IF(P20=Desplegables!$B$3,AVERAGE(CC20,BV20,BH20)/X20,CC20/X20)))))</f>
        <v/>
      </c>
      <c r="CF20" s="92"/>
      <c r="CG20" s="159" t="str">
        <f t="shared" ref="CG20:CG52" si="8">IF(CF20="","",IF(CF20/SUM(AU20,AW20)&gt;1,100%,CF20/SUM(AU20,AW20)))</f>
        <v/>
      </c>
      <c r="CH20" s="224">
        <f>IFERROR((SUMPRODUCT($E$20:$E$46,CD20:CD46)*100%)/SUM($E$20:$E$46),"")</f>
        <v>0</v>
      </c>
      <c r="CI20" s="224">
        <f>IFERROR((SUMPRODUCT($E$20:$E$46,CE20:CE46)*100%)/SUM($E$20:$E$46),"")</f>
        <v>0</v>
      </c>
      <c r="CJ20" s="185"/>
      <c r="CK20" s="159" t="str">
        <f>IF(CJ20="","",IF(IF(OR(P20=Desplegables!$B$5,P20=Desplegables!$B$6,),(Q20-CJ20)/(Q20-X20),IF(P20=Desplegables!$B$3,CJ20/W20,CJ20/X20))&lt;0,0%,IF(IF(OR(P20=Desplegables!$B$5,P20=Desplegables!$B$6,),(Q20-CJ20)/(Q20-X20),IF(P20=Desplegables!$B$3,CJ20/W20,CJ20/X20))&gt;1,100%,IF(OR(P20=Desplegables!$B$5,P20=Desplegables!$B$6,),(Q20-CJ20)/(Q20-X20),IF(P20=Desplegables!$B$3,CJ20/W20,CJ20/X20)))))</f>
        <v/>
      </c>
      <c r="CL20" s="159" t="str">
        <f>IF(CJ20="","",IF(IF(OR(P20=Desplegables!$B$5,P20=Desplegables!$B$6,),(Q20-CJ20)/(Q20-X20),IF(P20=Desplegables!$B$3,AVERAGE(CJ20,BV20,BH20)/X20,CJ20/X20))&lt;0,0%,IF(IF(OR(P20=Desplegables!$B$5,P20=Desplegables!$B$6,),(Q20-CJ20)/(Q20-X20),IF(P20=Desplegables!$B$3,AVERAGE(CJ20,BV20,BH20)/X20,CJ20/X20))&gt;1,100%,IF(OR(P20=Desplegables!$B$5,P20=Desplegables!$B$6,),(Q20-CJ20)/(Q20-X20),IF(P20=Desplegables!$B$3,AVERAGE(CJ20,BV20,BH20)/X20,CJ20/X20)))))</f>
        <v/>
      </c>
      <c r="CM20" s="92"/>
      <c r="CN20" s="159" t="str">
        <f t="shared" ref="CN20:CN52" si="9">IF(SUM(CF20,CM20)=0,"",IF(SUM(CF20,CM20)/SUM(AU20,AW20)&gt;1,100%,SUM(CF20,CM20)/SUM(AU20,AW20)))</f>
        <v/>
      </c>
      <c r="CO20" s="224">
        <f>IFERROR((SUMPRODUCT($E$20:$E$46,CK20:CK46)*100%)/SUM($E$20:$E$46),"")</f>
        <v>0</v>
      </c>
      <c r="CP20" s="224">
        <f>IFERROR((SUMPRODUCT($E$20:$E$46,CL20:CL46)*100%)/SUM($E$20:$E$46),"")</f>
        <v>0</v>
      </c>
    </row>
    <row r="21" spans="2:94" ht="101.45" customHeight="1">
      <c r="B21" s="214"/>
      <c r="C21" s="215"/>
      <c r="D21" s="143" t="s">
        <v>263</v>
      </c>
      <c r="E21" s="138">
        <v>0.05</v>
      </c>
      <c r="F21" s="132" t="s">
        <v>167</v>
      </c>
      <c r="G21" s="110" t="s">
        <v>219</v>
      </c>
      <c r="H21" s="132" t="s">
        <v>264</v>
      </c>
      <c r="I21" s="139" t="s">
        <v>265</v>
      </c>
      <c r="J21" s="194" t="s">
        <v>266</v>
      </c>
      <c r="K21" s="133">
        <v>44743</v>
      </c>
      <c r="L21" s="130">
        <v>45657</v>
      </c>
      <c r="M21" s="145" t="s">
        <v>74</v>
      </c>
      <c r="N21" s="165" t="s">
        <v>267</v>
      </c>
      <c r="O21" s="125" t="s">
        <v>421</v>
      </c>
      <c r="P21" s="107" t="s">
        <v>75</v>
      </c>
      <c r="Q21" s="155">
        <v>0</v>
      </c>
      <c r="R21" s="140">
        <v>2021</v>
      </c>
      <c r="S21" s="127">
        <v>0.25</v>
      </c>
      <c r="T21" s="127">
        <v>0.5</v>
      </c>
      <c r="U21" s="127">
        <v>1</v>
      </c>
      <c r="V21" s="127"/>
      <c r="W21" s="127"/>
      <c r="X21" s="108">
        <v>1</v>
      </c>
      <c r="Y21" s="91">
        <v>50</v>
      </c>
      <c r="Z21" s="91">
        <v>300</v>
      </c>
      <c r="AA21" s="91">
        <v>300</v>
      </c>
      <c r="AB21" s="91"/>
      <c r="AC21" s="91"/>
      <c r="AD21" s="91">
        <f>IF(SUM(Y21:AC21)=0,"",SUM(Y21:AC21))</f>
        <v>650</v>
      </c>
      <c r="AE21" s="92">
        <v>50</v>
      </c>
      <c r="AF21" s="25" t="s">
        <v>144</v>
      </c>
      <c r="AG21" s="92"/>
      <c r="AH21" s="25"/>
      <c r="AI21" s="92">
        <v>300</v>
      </c>
      <c r="AJ21" s="25" t="s">
        <v>144</v>
      </c>
      <c r="AK21" s="92"/>
      <c r="AL21" s="25"/>
      <c r="AM21" s="92">
        <v>300</v>
      </c>
      <c r="AN21" s="25" t="s">
        <v>144</v>
      </c>
      <c r="AO21" s="92"/>
      <c r="AP21" s="25"/>
      <c r="AQ21" s="92"/>
      <c r="AR21" s="25"/>
      <c r="AS21" s="92"/>
      <c r="AT21" s="25"/>
      <c r="AU21" s="92"/>
      <c r="AV21" s="25"/>
      <c r="AW21" s="92"/>
      <c r="AX21" s="25"/>
      <c r="AY21" s="152">
        <f t="shared" si="1"/>
        <v>650</v>
      </c>
      <c r="AZ21" s="26"/>
      <c r="BA21" s="185"/>
      <c r="BB21" s="159"/>
      <c r="BC21" s="159"/>
      <c r="BD21" s="92"/>
      <c r="BE21" s="159"/>
      <c r="BF21" s="224"/>
      <c r="BG21" s="224"/>
      <c r="BH21" s="185"/>
      <c r="BI21" s="159"/>
      <c r="BJ21" s="159"/>
      <c r="BK21" s="92"/>
      <c r="BL21" s="159"/>
      <c r="BM21" s="224"/>
      <c r="BN21" s="224"/>
      <c r="BO21" s="185"/>
      <c r="BP21" s="159"/>
      <c r="BQ21" s="159"/>
      <c r="BR21" s="92"/>
      <c r="BS21" s="159"/>
      <c r="BT21" s="224"/>
      <c r="BU21" s="224"/>
      <c r="BV21" s="185"/>
      <c r="BW21" s="159"/>
      <c r="BX21" s="159"/>
      <c r="BY21" s="92"/>
      <c r="BZ21" s="159"/>
      <c r="CA21" s="224"/>
      <c r="CB21" s="224"/>
      <c r="CC21" s="185"/>
      <c r="CD21" s="159"/>
      <c r="CE21" s="159"/>
      <c r="CF21" s="92"/>
      <c r="CG21" s="159"/>
      <c r="CH21" s="224"/>
      <c r="CI21" s="224"/>
      <c r="CJ21" s="185"/>
      <c r="CK21" s="159"/>
      <c r="CL21" s="159"/>
      <c r="CM21" s="92"/>
      <c r="CN21" s="159"/>
      <c r="CO21" s="224"/>
      <c r="CP21" s="224"/>
    </row>
    <row r="22" spans="2:94" ht="53.45" customHeight="1">
      <c r="B22" s="214"/>
      <c r="C22" s="215"/>
      <c r="D22" s="163" t="s">
        <v>280</v>
      </c>
      <c r="E22" s="109">
        <v>5.0000000000000001E-3</v>
      </c>
      <c r="F22" s="110" t="s">
        <v>373</v>
      </c>
      <c r="G22" s="132" t="s">
        <v>209</v>
      </c>
      <c r="H22" s="110" t="s">
        <v>236</v>
      </c>
      <c r="I22" s="139" t="s">
        <v>196</v>
      </c>
      <c r="J22" s="175" t="s">
        <v>197</v>
      </c>
      <c r="K22" s="112">
        <v>45658</v>
      </c>
      <c r="L22" s="112">
        <v>46387</v>
      </c>
      <c r="M22" s="164" t="s">
        <v>235</v>
      </c>
      <c r="N22" s="125" t="s">
        <v>237</v>
      </c>
      <c r="O22" s="125" t="s">
        <v>422</v>
      </c>
      <c r="P22" s="110" t="s">
        <v>73</v>
      </c>
      <c r="Q22" s="137">
        <v>0</v>
      </c>
      <c r="R22" s="128">
        <v>2021</v>
      </c>
      <c r="S22" s="127"/>
      <c r="T22" s="127"/>
      <c r="U22" s="127"/>
      <c r="V22" s="127">
        <v>1</v>
      </c>
      <c r="W22" s="127">
        <v>1</v>
      </c>
      <c r="X22" s="108">
        <v>1</v>
      </c>
      <c r="Y22" s="91"/>
      <c r="Z22" s="91"/>
      <c r="AA22" s="91"/>
      <c r="AB22" s="91">
        <v>3</v>
      </c>
      <c r="AC22" s="91">
        <v>3</v>
      </c>
      <c r="AD22" s="91">
        <f t="shared" si="3"/>
        <v>6</v>
      </c>
      <c r="AE22" s="92"/>
      <c r="AF22" s="25"/>
      <c r="AG22" s="92"/>
      <c r="AH22" s="25"/>
      <c r="AI22" s="92"/>
      <c r="AJ22" s="25"/>
      <c r="AK22" s="92"/>
      <c r="AL22" s="25"/>
      <c r="AM22" s="92"/>
      <c r="AN22" s="25"/>
      <c r="AO22" s="92"/>
      <c r="AP22" s="25"/>
      <c r="AQ22" s="92">
        <v>3</v>
      </c>
      <c r="AR22" s="25" t="s">
        <v>144</v>
      </c>
      <c r="AS22" s="92"/>
      <c r="AT22" s="25"/>
      <c r="AU22" s="92">
        <v>3</v>
      </c>
      <c r="AV22" s="25" t="s">
        <v>144</v>
      </c>
      <c r="AW22" s="92"/>
      <c r="AX22" s="25"/>
      <c r="AY22" s="152">
        <f t="shared" si="1"/>
        <v>6</v>
      </c>
      <c r="AZ22" s="26"/>
      <c r="BA22" s="185"/>
      <c r="BB22" s="159"/>
      <c r="BC22" s="159"/>
      <c r="BD22" s="92"/>
      <c r="BE22" s="159"/>
      <c r="BF22" s="224"/>
      <c r="BG22" s="224"/>
      <c r="BH22" s="185"/>
      <c r="BI22" s="159"/>
      <c r="BJ22" s="159"/>
      <c r="BK22" s="92"/>
      <c r="BL22" s="159"/>
      <c r="BM22" s="224"/>
      <c r="BN22" s="224"/>
      <c r="BO22" s="185"/>
      <c r="BP22" s="159"/>
      <c r="BQ22" s="159"/>
      <c r="BR22" s="92"/>
      <c r="BS22" s="159"/>
      <c r="BT22" s="224"/>
      <c r="BU22" s="224"/>
      <c r="BV22" s="185"/>
      <c r="BW22" s="159"/>
      <c r="BX22" s="159"/>
      <c r="BY22" s="92"/>
      <c r="BZ22" s="159"/>
      <c r="CA22" s="224"/>
      <c r="CB22" s="224"/>
      <c r="CC22" s="185"/>
      <c r="CD22" s="159"/>
      <c r="CE22" s="159"/>
      <c r="CF22" s="92"/>
      <c r="CG22" s="159"/>
      <c r="CH22" s="224"/>
      <c r="CI22" s="224"/>
      <c r="CJ22" s="185"/>
      <c r="CK22" s="159"/>
      <c r="CL22" s="159"/>
      <c r="CM22" s="92"/>
      <c r="CN22" s="159"/>
      <c r="CO22" s="224"/>
      <c r="CP22" s="224"/>
    </row>
    <row r="23" spans="2:94" ht="53.45" customHeight="1">
      <c r="B23" s="214"/>
      <c r="C23" s="215"/>
      <c r="D23" s="163" t="s">
        <v>281</v>
      </c>
      <c r="E23" s="109">
        <v>5.0000000000000001E-3</v>
      </c>
      <c r="F23" s="110" t="s">
        <v>373</v>
      </c>
      <c r="G23" s="132" t="s">
        <v>238</v>
      </c>
      <c r="H23" s="110" t="s">
        <v>236</v>
      </c>
      <c r="I23" s="139" t="s">
        <v>239</v>
      </c>
      <c r="J23" s="175" t="s">
        <v>240</v>
      </c>
      <c r="K23" s="112">
        <v>45658</v>
      </c>
      <c r="L23" s="112">
        <v>46387</v>
      </c>
      <c r="M23" s="164" t="s">
        <v>235</v>
      </c>
      <c r="N23" s="125" t="s">
        <v>241</v>
      </c>
      <c r="O23" s="125" t="s">
        <v>423</v>
      </c>
      <c r="P23" s="110" t="s">
        <v>73</v>
      </c>
      <c r="Q23" s="137">
        <v>0</v>
      </c>
      <c r="R23" s="128">
        <v>2021</v>
      </c>
      <c r="S23" s="127"/>
      <c r="T23" s="127"/>
      <c r="U23" s="127"/>
      <c r="V23" s="127">
        <v>1</v>
      </c>
      <c r="W23" s="127">
        <v>1</v>
      </c>
      <c r="X23" s="108">
        <v>1</v>
      </c>
      <c r="Y23" s="91"/>
      <c r="Z23" s="91"/>
      <c r="AA23" s="91"/>
      <c r="AB23" s="91">
        <v>3</v>
      </c>
      <c r="AC23" s="91">
        <v>3</v>
      </c>
      <c r="AD23" s="91">
        <f t="shared" si="3"/>
        <v>6</v>
      </c>
      <c r="AE23" s="92"/>
      <c r="AF23" s="25"/>
      <c r="AG23" s="92"/>
      <c r="AH23" s="25"/>
      <c r="AI23" s="92"/>
      <c r="AJ23" s="25"/>
      <c r="AK23" s="92"/>
      <c r="AL23" s="25"/>
      <c r="AM23" s="92"/>
      <c r="AN23" s="25"/>
      <c r="AO23" s="92"/>
      <c r="AP23" s="25"/>
      <c r="AQ23" s="92">
        <v>3</v>
      </c>
      <c r="AR23" s="25" t="s">
        <v>144</v>
      </c>
      <c r="AS23" s="92"/>
      <c r="AT23" s="25"/>
      <c r="AU23" s="92">
        <v>3</v>
      </c>
      <c r="AV23" s="25" t="s">
        <v>144</v>
      </c>
      <c r="AW23" s="92"/>
      <c r="AX23" s="25"/>
      <c r="AY23" s="152">
        <f t="shared" si="1"/>
        <v>6</v>
      </c>
      <c r="AZ23" s="26"/>
      <c r="BA23" s="185"/>
      <c r="BB23" s="159"/>
      <c r="BC23" s="159"/>
      <c r="BD23" s="92"/>
      <c r="BE23" s="159"/>
      <c r="BF23" s="224"/>
      <c r="BG23" s="224"/>
      <c r="BH23" s="185"/>
      <c r="BI23" s="159"/>
      <c r="BJ23" s="159"/>
      <c r="BK23" s="92"/>
      <c r="BL23" s="159"/>
      <c r="BM23" s="224"/>
      <c r="BN23" s="224"/>
      <c r="BO23" s="185"/>
      <c r="BP23" s="159"/>
      <c r="BQ23" s="159"/>
      <c r="BR23" s="92"/>
      <c r="BS23" s="159"/>
      <c r="BT23" s="224"/>
      <c r="BU23" s="224"/>
      <c r="BV23" s="185"/>
      <c r="BW23" s="159"/>
      <c r="BX23" s="159"/>
      <c r="BY23" s="92"/>
      <c r="BZ23" s="159"/>
      <c r="CA23" s="224"/>
      <c r="CB23" s="224"/>
      <c r="CC23" s="185"/>
      <c r="CD23" s="159"/>
      <c r="CE23" s="159"/>
      <c r="CF23" s="92"/>
      <c r="CG23" s="159"/>
      <c r="CH23" s="224"/>
      <c r="CI23" s="224"/>
      <c r="CJ23" s="185"/>
      <c r="CK23" s="159"/>
      <c r="CL23" s="159"/>
      <c r="CM23" s="92"/>
      <c r="CN23" s="159"/>
      <c r="CO23" s="224"/>
      <c r="CP23" s="224"/>
    </row>
    <row r="24" spans="2:94" ht="53.45" customHeight="1">
      <c r="B24" s="214"/>
      <c r="C24" s="215"/>
      <c r="D24" s="163" t="s">
        <v>282</v>
      </c>
      <c r="E24" s="109">
        <v>5.0000000000000001E-3</v>
      </c>
      <c r="F24" s="110" t="s">
        <v>373</v>
      </c>
      <c r="G24" s="132" t="s">
        <v>215</v>
      </c>
      <c r="H24" s="153" t="s">
        <v>279</v>
      </c>
      <c r="I24" s="153" t="s">
        <v>275</v>
      </c>
      <c r="J24" s="190" t="s">
        <v>277</v>
      </c>
      <c r="K24" s="112">
        <v>45658</v>
      </c>
      <c r="L24" s="112">
        <v>46387</v>
      </c>
      <c r="M24" s="164" t="s">
        <v>235</v>
      </c>
      <c r="N24" s="125" t="s">
        <v>242</v>
      </c>
      <c r="O24" s="125" t="s">
        <v>424</v>
      </c>
      <c r="P24" s="110" t="s">
        <v>73</v>
      </c>
      <c r="Q24" s="137">
        <v>0</v>
      </c>
      <c r="R24" s="128">
        <v>2021</v>
      </c>
      <c r="S24" s="127"/>
      <c r="T24" s="127"/>
      <c r="U24" s="127"/>
      <c r="V24" s="127">
        <v>1</v>
      </c>
      <c r="W24" s="127">
        <v>1</v>
      </c>
      <c r="X24" s="108">
        <v>1</v>
      </c>
      <c r="Y24" s="91"/>
      <c r="Z24" s="91"/>
      <c r="AA24" s="91"/>
      <c r="AB24" s="91">
        <v>3</v>
      </c>
      <c r="AC24" s="91">
        <v>3</v>
      </c>
      <c r="AD24" s="91">
        <f t="shared" si="3"/>
        <v>6</v>
      </c>
      <c r="AE24" s="92"/>
      <c r="AF24" s="25"/>
      <c r="AG24" s="92"/>
      <c r="AH24" s="25"/>
      <c r="AI24" s="92"/>
      <c r="AJ24" s="25"/>
      <c r="AK24" s="92"/>
      <c r="AL24" s="25"/>
      <c r="AM24" s="92"/>
      <c r="AN24" s="25"/>
      <c r="AO24" s="92"/>
      <c r="AP24" s="25"/>
      <c r="AQ24" s="92">
        <v>3</v>
      </c>
      <c r="AR24" s="25" t="s">
        <v>144</v>
      </c>
      <c r="AS24" s="92"/>
      <c r="AT24" s="25"/>
      <c r="AU24" s="92">
        <v>3</v>
      </c>
      <c r="AV24" s="25" t="s">
        <v>144</v>
      </c>
      <c r="AW24" s="92"/>
      <c r="AX24" s="25"/>
      <c r="AY24" s="152">
        <f t="shared" si="1"/>
        <v>6</v>
      </c>
      <c r="AZ24" s="26"/>
      <c r="BA24" s="185"/>
      <c r="BB24" s="159"/>
      <c r="BC24" s="159"/>
      <c r="BD24" s="92"/>
      <c r="BE24" s="159"/>
      <c r="BF24" s="224"/>
      <c r="BG24" s="224"/>
      <c r="BH24" s="185"/>
      <c r="BI24" s="159"/>
      <c r="BJ24" s="159"/>
      <c r="BK24" s="92"/>
      <c r="BL24" s="159"/>
      <c r="BM24" s="224"/>
      <c r="BN24" s="224"/>
      <c r="BO24" s="185"/>
      <c r="BP24" s="159"/>
      <c r="BQ24" s="159"/>
      <c r="BR24" s="92"/>
      <c r="BS24" s="159"/>
      <c r="BT24" s="224"/>
      <c r="BU24" s="224"/>
      <c r="BV24" s="185"/>
      <c r="BW24" s="159"/>
      <c r="BX24" s="159"/>
      <c r="BY24" s="92"/>
      <c r="BZ24" s="159"/>
      <c r="CA24" s="224"/>
      <c r="CB24" s="224"/>
      <c r="CC24" s="185"/>
      <c r="CD24" s="159"/>
      <c r="CE24" s="159"/>
      <c r="CF24" s="92"/>
      <c r="CG24" s="159"/>
      <c r="CH24" s="224"/>
      <c r="CI24" s="224"/>
      <c r="CJ24" s="185"/>
      <c r="CK24" s="159"/>
      <c r="CL24" s="159"/>
      <c r="CM24" s="92"/>
      <c r="CN24" s="159"/>
      <c r="CO24" s="224"/>
      <c r="CP24" s="224"/>
    </row>
    <row r="25" spans="2:94" ht="53.45" customHeight="1">
      <c r="B25" s="214"/>
      <c r="C25" s="215"/>
      <c r="D25" s="163" t="s">
        <v>283</v>
      </c>
      <c r="E25" s="109">
        <v>5.0000000000000001E-3</v>
      </c>
      <c r="F25" s="110" t="s">
        <v>373</v>
      </c>
      <c r="G25" s="110" t="s">
        <v>245</v>
      </c>
      <c r="H25" s="132" t="s">
        <v>236</v>
      </c>
      <c r="I25" s="132" t="s">
        <v>404</v>
      </c>
      <c r="J25" s="175" t="s">
        <v>246</v>
      </c>
      <c r="K25" s="112">
        <v>45658</v>
      </c>
      <c r="L25" s="112">
        <v>46387</v>
      </c>
      <c r="M25" s="164" t="s">
        <v>235</v>
      </c>
      <c r="N25" s="125" t="s">
        <v>304</v>
      </c>
      <c r="O25" s="125" t="s">
        <v>425</v>
      </c>
      <c r="P25" s="110" t="s">
        <v>73</v>
      </c>
      <c r="Q25" s="137">
        <v>0</v>
      </c>
      <c r="R25" s="128">
        <v>2021</v>
      </c>
      <c r="S25" s="127"/>
      <c r="T25" s="127"/>
      <c r="U25" s="127"/>
      <c r="V25" s="127">
        <v>1</v>
      </c>
      <c r="W25" s="127">
        <v>1</v>
      </c>
      <c r="X25" s="108">
        <v>1</v>
      </c>
      <c r="Y25" s="91"/>
      <c r="Z25" s="91"/>
      <c r="AA25" s="91"/>
      <c r="AB25" s="91">
        <v>3</v>
      </c>
      <c r="AC25" s="91">
        <v>3</v>
      </c>
      <c r="AD25" s="91">
        <f t="shared" si="3"/>
        <v>6</v>
      </c>
      <c r="AE25" s="92"/>
      <c r="AF25" s="25"/>
      <c r="AG25" s="92"/>
      <c r="AH25" s="25"/>
      <c r="AI25" s="92"/>
      <c r="AJ25" s="25"/>
      <c r="AK25" s="92"/>
      <c r="AL25" s="25"/>
      <c r="AM25" s="92"/>
      <c r="AN25" s="25"/>
      <c r="AO25" s="92"/>
      <c r="AP25" s="25"/>
      <c r="AQ25" s="92">
        <v>3</v>
      </c>
      <c r="AR25" s="25" t="s">
        <v>144</v>
      </c>
      <c r="AS25" s="92"/>
      <c r="AT25" s="25"/>
      <c r="AU25" s="92">
        <v>3</v>
      </c>
      <c r="AV25" s="25" t="s">
        <v>144</v>
      </c>
      <c r="AW25" s="92"/>
      <c r="AX25" s="25"/>
      <c r="AY25" s="152">
        <f t="shared" si="1"/>
        <v>6</v>
      </c>
      <c r="AZ25" s="26"/>
      <c r="BA25" s="185"/>
      <c r="BB25" s="159"/>
      <c r="BC25" s="159"/>
      <c r="BD25" s="92"/>
      <c r="BE25" s="159"/>
      <c r="BF25" s="224"/>
      <c r="BG25" s="224"/>
      <c r="BH25" s="185"/>
      <c r="BI25" s="159"/>
      <c r="BJ25" s="159"/>
      <c r="BK25" s="92"/>
      <c r="BL25" s="159"/>
      <c r="BM25" s="224"/>
      <c r="BN25" s="224"/>
      <c r="BO25" s="185"/>
      <c r="BP25" s="159"/>
      <c r="BQ25" s="159"/>
      <c r="BR25" s="92"/>
      <c r="BS25" s="159"/>
      <c r="BT25" s="224"/>
      <c r="BU25" s="224"/>
      <c r="BV25" s="185"/>
      <c r="BW25" s="159"/>
      <c r="BX25" s="159"/>
      <c r="BY25" s="92"/>
      <c r="BZ25" s="159"/>
      <c r="CA25" s="224"/>
      <c r="CB25" s="224"/>
      <c r="CC25" s="185"/>
      <c r="CD25" s="159"/>
      <c r="CE25" s="159"/>
      <c r="CF25" s="92"/>
      <c r="CG25" s="159"/>
      <c r="CH25" s="224"/>
      <c r="CI25" s="224"/>
      <c r="CJ25" s="185"/>
      <c r="CK25" s="159"/>
      <c r="CL25" s="159"/>
      <c r="CM25" s="92"/>
      <c r="CN25" s="159"/>
      <c r="CO25" s="224"/>
      <c r="CP25" s="224"/>
    </row>
    <row r="26" spans="2:94" ht="53.45" customHeight="1">
      <c r="B26" s="214"/>
      <c r="C26" s="215"/>
      <c r="D26" s="143" t="s">
        <v>284</v>
      </c>
      <c r="E26" s="109">
        <v>5.0000000000000001E-3</v>
      </c>
      <c r="F26" s="110" t="s">
        <v>373</v>
      </c>
      <c r="G26" s="110" t="s">
        <v>247</v>
      </c>
      <c r="H26" s="132" t="s">
        <v>236</v>
      </c>
      <c r="I26" s="132" t="s">
        <v>249</v>
      </c>
      <c r="J26" s="175" t="s">
        <v>248</v>
      </c>
      <c r="K26" s="112">
        <v>45658</v>
      </c>
      <c r="L26" s="112">
        <v>46387</v>
      </c>
      <c r="M26" s="164" t="s">
        <v>235</v>
      </c>
      <c r="N26" s="125" t="s">
        <v>374</v>
      </c>
      <c r="O26" s="125" t="s">
        <v>426</v>
      </c>
      <c r="P26" s="110" t="s">
        <v>73</v>
      </c>
      <c r="Q26" s="137">
        <v>0</v>
      </c>
      <c r="R26" s="128">
        <v>2021</v>
      </c>
      <c r="S26" s="127"/>
      <c r="T26" s="127"/>
      <c r="U26" s="127"/>
      <c r="V26" s="127">
        <v>1</v>
      </c>
      <c r="W26" s="127">
        <v>1</v>
      </c>
      <c r="X26" s="108">
        <v>1</v>
      </c>
      <c r="Y26" s="91"/>
      <c r="Z26" s="91"/>
      <c r="AA26" s="91"/>
      <c r="AB26" s="91">
        <v>3</v>
      </c>
      <c r="AC26" s="91">
        <v>3</v>
      </c>
      <c r="AD26" s="91">
        <f t="shared" si="3"/>
        <v>6</v>
      </c>
      <c r="AE26" s="92"/>
      <c r="AF26" s="25"/>
      <c r="AG26" s="92"/>
      <c r="AH26" s="25"/>
      <c r="AI26" s="92"/>
      <c r="AJ26" s="25"/>
      <c r="AK26" s="92"/>
      <c r="AL26" s="25"/>
      <c r="AM26" s="92"/>
      <c r="AN26" s="25"/>
      <c r="AO26" s="92"/>
      <c r="AP26" s="25"/>
      <c r="AQ26" s="92">
        <v>3</v>
      </c>
      <c r="AR26" s="25" t="s">
        <v>144</v>
      </c>
      <c r="AS26" s="92"/>
      <c r="AT26" s="25"/>
      <c r="AU26" s="92">
        <v>3</v>
      </c>
      <c r="AV26" s="25" t="s">
        <v>144</v>
      </c>
      <c r="AW26" s="92"/>
      <c r="AX26" s="25"/>
      <c r="AY26" s="152">
        <f t="shared" si="1"/>
        <v>6</v>
      </c>
      <c r="AZ26" s="26"/>
      <c r="BA26" s="185"/>
      <c r="BB26" s="159"/>
      <c r="BC26" s="159"/>
      <c r="BD26" s="92"/>
      <c r="BE26" s="159"/>
      <c r="BF26" s="224"/>
      <c r="BG26" s="224"/>
      <c r="BH26" s="185"/>
      <c r="BI26" s="159"/>
      <c r="BJ26" s="159"/>
      <c r="BK26" s="92"/>
      <c r="BL26" s="159"/>
      <c r="BM26" s="224"/>
      <c r="BN26" s="224"/>
      <c r="BO26" s="185"/>
      <c r="BP26" s="159"/>
      <c r="BQ26" s="159"/>
      <c r="BR26" s="92"/>
      <c r="BS26" s="159"/>
      <c r="BT26" s="224"/>
      <c r="BU26" s="224"/>
      <c r="BV26" s="185"/>
      <c r="BW26" s="159"/>
      <c r="BX26" s="159"/>
      <c r="BY26" s="92"/>
      <c r="BZ26" s="159"/>
      <c r="CA26" s="224"/>
      <c r="CB26" s="224"/>
      <c r="CC26" s="185"/>
      <c r="CD26" s="159"/>
      <c r="CE26" s="159"/>
      <c r="CF26" s="92"/>
      <c r="CG26" s="159"/>
      <c r="CH26" s="224"/>
      <c r="CI26" s="224"/>
      <c r="CJ26" s="185"/>
      <c r="CK26" s="159"/>
      <c r="CL26" s="159"/>
      <c r="CM26" s="92"/>
      <c r="CN26" s="159"/>
      <c r="CO26" s="224"/>
      <c r="CP26" s="224"/>
    </row>
    <row r="27" spans="2:94" ht="53.45" customHeight="1">
      <c r="B27" s="214"/>
      <c r="C27" s="215"/>
      <c r="D27" s="162" t="s">
        <v>285</v>
      </c>
      <c r="E27" s="109">
        <v>5.0000000000000001E-3</v>
      </c>
      <c r="F27" s="110" t="s">
        <v>373</v>
      </c>
      <c r="G27" s="110" t="s">
        <v>250</v>
      </c>
      <c r="H27" s="132" t="s">
        <v>198</v>
      </c>
      <c r="I27" s="139" t="s">
        <v>252</v>
      </c>
      <c r="J27" s="175" t="s">
        <v>251</v>
      </c>
      <c r="K27" s="112">
        <v>45658</v>
      </c>
      <c r="L27" s="112">
        <v>46387</v>
      </c>
      <c r="M27" s="164" t="s">
        <v>235</v>
      </c>
      <c r="N27" s="125" t="s">
        <v>305</v>
      </c>
      <c r="O27" s="125" t="s">
        <v>427</v>
      </c>
      <c r="P27" s="110" t="s">
        <v>73</v>
      </c>
      <c r="Q27" s="137">
        <v>0</v>
      </c>
      <c r="R27" s="128">
        <v>2021</v>
      </c>
      <c r="S27" s="127"/>
      <c r="T27" s="127"/>
      <c r="U27" s="127"/>
      <c r="V27" s="127">
        <v>1</v>
      </c>
      <c r="W27" s="127">
        <v>1</v>
      </c>
      <c r="X27" s="108">
        <v>1</v>
      </c>
      <c r="Y27" s="91"/>
      <c r="Z27" s="91"/>
      <c r="AA27" s="91"/>
      <c r="AB27" s="91">
        <v>3</v>
      </c>
      <c r="AC27" s="91">
        <v>3</v>
      </c>
      <c r="AD27" s="91">
        <f t="shared" si="3"/>
        <v>6</v>
      </c>
      <c r="AE27" s="92"/>
      <c r="AF27" s="25"/>
      <c r="AG27" s="92"/>
      <c r="AH27" s="25"/>
      <c r="AI27" s="92"/>
      <c r="AJ27" s="25"/>
      <c r="AK27" s="92"/>
      <c r="AL27" s="25"/>
      <c r="AM27" s="92"/>
      <c r="AN27" s="25"/>
      <c r="AO27" s="92"/>
      <c r="AP27" s="25"/>
      <c r="AQ27" s="92">
        <v>3</v>
      </c>
      <c r="AR27" s="25" t="s">
        <v>144</v>
      </c>
      <c r="AS27" s="92"/>
      <c r="AT27" s="25"/>
      <c r="AU27" s="92">
        <v>3</v>
      </c>
      <c r="AV27" s="25" t="s">
        <v>144</v>
      </c>
      <c r="AW27" s="92"/>
      <c r="AX27" s="25"/>
      <c r="AY27" s="152">
        <f t="shared" si="1"/>
        <v>6</v>
      </c>
      <c r="AZ27" s="26"/>
      <c r="BA27" s="185"/>
      <c r="BB27" s="159"/>
      <c r="BC27" s="159"/>
      <c r="BD27" s="92"/>
      <c r="BE27" s="159"/>
      <c r="BF27" s="224"/>
      <c r="BG27" s="224"/>
      <c r="BH27" s="185"/>
      <c r="BI27" s="159"/>
      <c r="BJ27" s="159"/>
      <c r="BK27" s="92"/>
      <c r="BL27" s="159"/>
      <c r="BM27" s="224"/>
      <c r="BN27" s="224"/>
      <c r="BO27" s="185"/>
      <c r="BP27" s="159"/>
      <c r="BQ27" s="159"/>
      <c r="BR27" s="92"/>
      <c r="BS27" s="159"/>
      <c r="BT27" s="224"/>
      <c r="BU27" s="224"/>
      <c r="BV27" s="185"/>
      <c r="BW27" s="159"/>
      <c r="BX27" s="159"/>
      <c r="BY27" s="92"/>
      <c r="BZ27" s="159"/>
      <c r="CA27" s="224"/>
      <c r="CB27" s="224"/>
      <c r="CC27" s="185"/>
      <c r="CD27" s="159"/>
      <c r="CE27" s="159"/>
      <c r="CF27" s="92"/>
      <c r="CG27" s="159"/>
      <c r="CH27" s="224"/>
      <c r="CI27" s="224"/>
      <c r="CJ27" s="185"/>
      <c r="CK27" s="159"/>
      <c r="CL27" s="159"/>
      <c r="CM27" s="92"/>
      <c r="CN27" s="159"/>
      <c r="CO27" s="224"/>
      <c r="CP27" s="224"/>
    </row>
    <row r="28" spans="2:94" ht="53.45" customHeight="1">
      <c r="B28" s="214"/>
      <c r="C28" s="215"/>
      <c r="D28" s="162" t="s">
        <v>286</v>
      </c>
      <c r="E28" s="109">
        <v>5.0000000000000001E-3</v>
      </c>
      <c r="F28" s="110" t="s">
        <v>373</v>
      </c>
      <c r="G28" s="110" t="s">
        <v>258</v>
      </c>
      <c r="H28" s="132" t="s">
        <v>198</v>
      </c>
      <c r="I28" s="171" t="s">
        <v>318</v>
      </c>
      <c r="J28" s="176" t="s">
        <v>319</v>
      </c>
      <c r="K28" s="112">
        <v>45658</v>
      </c>
      <c r="L28" s="112">
        <v>46387</v>
      </c>
      <c r="M28" s="164" t="s">
        <v>235</v>
      </c>
      <c r="N28" s="125" t="s">
        <v>306</v>
      </c>
      <c r="O28" s="125" t="s">
        <v>428</v>
      </c>
      <c r="P28" s="110" t="s">
        <v>73</v>
      </c>
      <c r="Q28" s="137">
        <v>0</v>
      </c>
      <c r="R28" s="128">
        <v>2021</v>
      </c>
      <c r="S28" s="127"/>
      <c r="T28" s="127"/>
      <c r="U28" s="127"/>
      <c r="V28" s="127">
        <v>1</v>
      </c>
      <c r="W28" s="127">
        <v>1</v>
      </c>
      <c r="X28" s="108">
        <v>1</v>
      </c>
      <c r="Y28" s="91"/>
      <c r="Z28" s="91"/>
      <c r="AA28" s="91"/>
      <c r="AB28" s="91">
        <v>3</v>
      </c>
      <c r="AC28" s="91">
        <v>3</v>
      </c>
      <c r="AD28" s="91">
        <f t="shared" si="3"/>
        <v>6</v>
      </c>
      <c r="AE28" s="92"/>
      <c r="AF28" s="25"/>
      <c r="AG28" s="92"/>
      <c r="AH28" s="25"/>
      <c r="AI28" s="92"/>
      <c r="AJ28" s="25"/>
      <c r="AK28" s="92"/>
      <c r="AL28" s="25"/>
      <c r="AM28" s="92"/>
      <c r="AN28" s="25"/>
      <c r="AO28" s="92"/>
      <c r="AP28" s="25"/>
      <c r="AQ28" s="92">
        <v>3</v>
      </c>
      <c r="AR28" s="25" t="s">
        <v>144</v>
      </c>
      <c r="AS28" s="92"/>
      <c r="AT28" s="25"/>
      <c r="AU28" s="92">
        <v>3</v>
      </c>
      <c r="AV28" s="25" t="s">
        <v>144</v>
      </c>
      <c r="AW28" s="92"/>
      <c r="AX28" s="25"/>
      <c r="AY28" s="152">
        <f t="shared" si="1"/>
        <v>6</v>
      </c>
      <c r="AZ28" s="26"/>
      <c r="BA28" s="185"/>
      <c r="BB28" s="159"/>
      <c r="BC28" s="159"/>
      <c r="BD28" s="92"/>
      <c r="BE28" s="159"/>
      <c r="BF28" s="224"/>
      <c r="BG28" s="224"/>
      <c r="BH28" s="185"/>
      <c r="BI28" s="159"/>
      <c r="BJ28" s="159"/>
      <c r="BK28" s="92"/>
      <c r="BL28" s="159"/>
      <c r="BM28" s="224"/>
      <c r="BN28" s="224"/>
      <c r="BO28" s="185"/>
      <c r="BP28" s="159"/>
      <c r="BQ28" s="159"/>
      <c r="BR28" s="92"/>
      <c r="BS28" s="159"/>
      <c r="BT28" s="224"/>
      <c r="BU28" s="224"/>
      <c r="BV28" s="185"/>
      <c r="BW28" s="159"/>
      <c r="BX28" s="159"/>
      <c r="BY28" s="92"/>
      <c r="BZ28" s="159"/>
      <c r="CA28" s="224"/>
      <c r="CB28" s="224"/>
      <c r="CC28" s="185"/>
      <c r="CD28" s="159"/>
      <c r="CE28" s="159"/>
      <c r="CF28" s="92"/>
      <c r="CG28" s="159"/>
      <c r="CH28" s="224"/>
      <c r="CI28" s="224"/>
      <c r="CJ28" s="185"/>
      <c r="CK28" s="159"/>
      <c r="CL28" s="159"/>
      <c r="CM28" s="92"/>
      <c r="CN28" s="159"/>
      <c r="CO28" s="224"/>
      <c r="CP28" s="224"/>
    </row>
    <row r="29" spans="2:94" ht="53.45" customHeight="1">
      <c r="B29" s="214"/>
      <c r="C29" s="215"/>
      <c r="D29" s="162" t="s">
        <v>287</v>
      </c>
      <c r="E29" s="109">
        <v>5.0000000000000001E-3</v>
      </c>
      <c r="F29" s="110" t="s">
        <v>373</v>
      </c>
      <c r="G29" s="110" t="s">
        <v>213</v>
      </c>
      <c r="H29" s="132" t="s">
        <v>198</v>
      </c>
      <c r="I29" s="171" t="s">
        <v>214</v>
      </c>
      <c r="J29" s="176" t="s">
        <v>216</v>
      </c>
      <c r="K29" s="112">
        <v>45658</v>
      </c>
      <c r="L29" s="112">
        <v>46387</v>
      </c>
      <c r="M29" s="164" t="s">
        <v>235</v>
      </c>
      <c r="N29" s="125" t="s">
        <v>307</v>
      </c>
      <c r="O29" s="125" t="s">
        <v>429</v>
      </c>
      <c r="P29" s="110" t="s">
        <v>73</v>
      </c>
      <c r="Q29" s="137">
        <v>0</v>
      </c>
      <c r="R29" s="128">
        <v>2021</v>
      </c>
      <c r="S29" s="127"/>
      <c r="T29" s="127"/>
      <c r="U29" s="127"/>
      <c r="V29" s="127">
        <v>1</v>
      </c>
      <c r="W29" s="127">
        <v>1</v>
      </c>
      <c r="X29" s="108">
        <v>1</v>
      </c>
      <c r="Y29" s="91"/>
      <c r="Z29" s="91"/>
      <c r="AA29" s="91"/>
      <c r="AB29" s="91">
        <v>3</v>
      </c>
      <c r="AC29" s="91">
        <v>3</v>
      </c>
      <c r="AD29" s="91">
        <f t="shared" si="3"/>
        <v>6</v>
      </c>
      <c r="AE29" s="92"/>
      <c r="AF29" s="25"/>
      <c r="AG29" s="92"/>
      <c r="AH29" s="25"/>
      <c r="AI29" s="92"/>
      <c r="AJ29" s="25"/>
      <c r="AK29" s="92"/>
      <c r="AL29" s="25"/>
      <c r="AM29" s="92"/>
      <c r="AN29" s="25"/>
      <c r="AO29" s="92"/>
      <c r="AP29" s="25"/>
      <c r="AQ29" s="92">
        <v>3</v>
      </c>
      <c r="AR29" s="25" t="s">
        <v>144</v>
      </c>
      <c r="AS29" s="92"/>
      <c r="AT29" s="25"/>
      <c r="AU29" s="92">
        <v>3</v>
      </c>
      <c r="AV29" s="25" t="s">
        <v>144</v>
      </c>
      <c r="AW29" s="92"/>
      <c r="AX29" s="25"/>
      <c r="AY29" s="152">
        <f t="shared" si="1"/>
        <v>6</v>
      </c>
      <c r="AZ29" s="26"/>
      <c r="BA29" s="185"/>
      <c r="BB29" s="159"/>
      <c r="BC29" s="159"/>
      <c r="BD29" s="92"/>
      <c r="BE29" s="159"/>
      <c r="BF29" s="224"/>
      <c r="BG29" s="224"/>
      <c r="BH29" s="185"/>
      <c r="BI29" s="159"/>
      <c r="BJ29" s="159"/>
      <c r="BK29" s="92"/>
      <c r="BL29" s="159"/>
      <c r="BM29" s="224"/>
      <c r="BN29" s="224"/>
      <c r="BO29" s="185"/>
      <c r="BP29" s="159"/>
      <c r="BQ29" s="159"/>
      <c r="BR29" s="92"/>
      <c r="BS29" s="159"/>
      <c r="BT29" s="224"/>
      <c r="BU29" s="224"/>
      <c r="BV29" s="185"/>
      <c r="BW29" s="159"/>
      <c r="BX29" s="159"/>
      <c r="BY29" s="92"/>
      <c r="BZ29" s="159"/>
      <c r="CA29" s="224"/>
      <c r="CB29" s="224"/>
      <c r="CC29" s="185"/>
      <c r="CD29" s="159"/>
      <c r="CE29" s="159"/>
      <c r="CF29" s="92"/>
      <c r="CG29" s="159"/>
      <c r="CH29" s="224"/>
      <c r="CI29" s="224"/>
      <c r="CJ29" s="185"/>
      <c r="CK29" s="159"/>
      <c r="CL29" s="159"/>
      <c r="CM29" s="92"/>
      <c r="CN29" s="159"/>
      <c r="CO29" s="224"/>
      <c r="CP29" s="224"/>
    </row>
    <row r="30" spans="2:94" ht="53.45" customHeight="1">
      <c r="B30" s="214"/>
      <c r="C30" s="215"/>
      <c r="D30" s="162" t="s">
        <v>288</v>
      </c>
      <c r="E30" s="109">
        <v>5.0000000000000001E-3</v>
      </c>
      <c r="F30" s="110" t="s">
        <v>373</v>
      </c>
      <c r="G30" s="110" t="s">
        <v>292</v>
      </c>
      <c r="H30" s="132" t="s">
        <v>198</v>
      </c>
      <c r="I30" s="171" t="s">
        <v>321</v>
      </c>
      <c r="J30" s="176" t="s">
        <v>320</v>
      </c>
      <c r="K30" s="112">
        <v>45658</v>
      </c>
      <c r="L30" s="112">
        <v>46387</v>
      </c>
      <c r="M30" s="164" t="s">
        <v>235</v>
      </c>
      <c r="N30" s="125" t="s">
        <v>308</v>
      </c>
      <c r="O30" s="125" t="s">
        <v>430</v>
      </c>
      <c r="P30" s="110" t="s">
        <v>73</v>
      </c>
      <c r="Q30" s="137">
        <v>0</v>
      </c>
      <c r="R30" s="128">
        <v>2021</v>
      </c>
      <c r="S30" s="127"/>
      <c r="T30" s="127"/>
      <c r="U30" s="127"/>
      <c r="V30" s="127">
        <v>1</v>
      </c>
      <c r="W30" s="127">
        <v>1</v>
      </c>
      <c r="X30" s="108">
        <v>1</v>
      </c>
      <c r="Y30" s="91"/>
      <c r="Z30" s="91"/>
      <c r="AA30" s="91"/>
      <c r="AB30" s="91">
        <v>3</v>
      </c>
      <c r="AC30" s="91">
        <v>3</v>
      </c>
      <c r="AD30" s="91">
        <f t="shared" si="3"/>
        <v>6</v>
      </c>
      <c r="AE30" s="92"/>
      <c r="AF30" s="25"/>
      <c r="AG30" s="92"/>
      <c r="AH30" s="25"/>
      <c r="AI30" s="92"/>
      <c r="AJ30" s="25"/>
      <c r="AK30" s="92"/>
      <c r="AL30" s="25"/>
      <c r="AM30" s="92"/>
      <c r="AN30" s="25"/>
      <c r="AO30" s="92"/>
      <c r="AP30" s="25"/>
      <c r="AQ30" s="92">
        <v>3</v>
      </c>
      <c r="AR30" s="25" t="s">
        <v>144</v>
      </c>
      <c r="AS30" s="92"/>
      <c r="AT30" s="25"/>
      <c r="AU30" s="92">
        <v>3</v>
      </c>
      <c r="AV30" s="25" t="s">
        <v>144</v>
      </c>
      <c r="AW30" s="92"/>
      <c r="AX30" s="25"/>
      <c r="AY30" s="152">
        <f t="shared" si="1"/>
        <v>6</v>
      </c>
      <c r="AZ30" s="26"/>
      <c r="BA30" s="185"/>
      <c r="BB30" s="159"/>
      <c r="BC30" s="159"/>
      <c r="BD30" s="92"/>
      <c r="BE30" s="159"/>
      <c r="BF30" s="224"/>
      <c r="BG30" s="224"/>
      <c r="BH30" s="185"/>
      <c r="BI30" s="159"/>
      <c r="BJ30" s="159"/>
      <c r="BK30" s="92"/>
      <c r="BL30" s="159"/>
      <c r="BM30" s="224"/>
      <c r="BN30" s="224"/>
      <c r="BO30" s="185"/>
      <c r="BP30" s="159"/>
      <c r="BQ30" s="159"/>
      <c r="BR30" s="92"/>
      <c r="BS30" s="159"/>
      <c r="BT30" s="224"/>
      <c r="BU30" s="224"/>
      <c r="BV30" s="185"/>
      <c r="BW30" s="159"/>
      <c r="BX30" s="159"/>
      <c r="BY30" s="92"/>
      <c r="BZ30" s="159"/>
      <c r="CA30" s="224"/>
      <c r="CB30" s="224"/>
      <c r="CC30" s="185"/>
      <c r="CD30" s="159"/>
      <c r="CE30" s="159"/>
      <c r="CF30" s="92"/>
      <c r="CG30" s="159"/>
      <c r="CH30" s="224"/>
      <c r="CI30" s="224"/>
      <c r="CJ30" s="185"/>
      <c r="CK30" s="159"/>
      <c r="CL30" s="159"/>
      <c r="CM30" s="92"/>
      <c r="CN30" s="159"/>
      <c r="CO30" s="224"/>
      <c r="CP30" s="224"/>
    </row>
    <row r="31" spans="2:94" ht="53.45" customHeight="1">
      <c r="B31" s="214"/>
      <c r="C31" s="215"/>
      <c r="D31" s="162" t="s">
        <v>289</v>
      </c>
      <c r="E31" s="109">
        <v>5.0000000000000001E-3</v>
      </c>
      <c r="F31" s="110" t="s">
        <v>373</v>
      </c>
      <c r="G31" s="110" t="s">
        <v>271</v>
      </c>
      <c r="H31" s="132" t="s">
        <v>198</v>
      </c>
      <c r="I31" s="171" t="s">
        <v>273</v>
      </c>
      <c r="J31" s="176" t="s">
        <v>272</v>
      </c>
      <c r="K31" s="112">
        <v>45658</v>
      </c>
      <c r="L31" s="112">
        <v>46387</v>
      </c>
      <c r="M31" s="164" t="s">
        <v>235</v>
      </c>
      <c r="N31" s="125" t="s">
        <v>309</v>
      </c>
      <c r="O31" s="125" t="s">
        <v>431</v>
      </c>
      <c r="P31" s="110" t="s">
        <v>73</v>
      </c>
      <c r="Q31" s="137">
        <v>0</v>
      </c>
      <c r="R31" s="128">
        <v>2021</v>
      </c>
      <c r="S31" s="127"/>
      <c r="T31" s="127"/>
      <c r="U31" s="127"/>
      <c r="V31" s="127">
        <v>1</v>
      </c>
      <c r="W31" s="127">
        <v>1</v>
      </c>
      <c r="X31" s="108">
        <v>1</v>
      </c>
      <c r="Y31" s="91"/>
      <c r="Z31" s="91"/>
      <c r="AA31" s="91"/>
      <c r="AB31" s="91">
        <v>3</v>
      </c>
      <c r="AC31" s="91">
        <v>3</v>
      </c>
      <c r="AD31" s="91">
        <f t="shared" si="3"/>
        <v>6</v>
      </c>
      <c r="AE31" s="92"/>
      <c r="AF31" s="25"/>
      <c r="AG31" s="92"/>
      <c r="AH31" s="25"/>
      <c r="AI31" s="92"/>
      <c r="AJ31" s="25"/>
      <c r="AK31" s="92"/>
      <c r="AL31" s="25"/>
      <c r="AM31" s="92"/>
      <c r="AN31" s="25"/>
      <c r="AO31" s="92"/>
      <c r="AP31" s="25"/>
      <c r="AQ31" s="92">
        <v>3</v>
      </c>
      <c r="AR31" s="25" t="s">
        <v>144</v>
      </c>
      <c r="AS31" s="92"/>
      <c r="AT31" s="25"/>
      <c r="AU31" s="92">
        <v>3</v>
      </c>
      <c r="AV31" s="25" t="s">
        <v>144</v>
      </c>
      <c r="AW31" s="92"/>
      <c r="AX31" s="25"/>
      <c r="AY31" s="152">
        <f t="shared" si="1"/>
        <v>6</v>
      </c>
      <c r="AZ31" s="26"/>
      <c r="BA31" s="185"/>
      <c r="BB31" s="159"/>
      <c r="BC31" s="159"/>
      <c r="BD31" s="92"/>
      <c r="BE31" s="159"/>
      <c r="BF31" s="224"/>
      <c r="BG31" s="224"/>
      <c r="BH31" s="185"/>
      <c r="BI31" s="159"/>
      <c r="BJ31" s="159"/>
      <c r="BK31" s="92"/>
      <c r="BL31" s="159"/>
      <c r="BM31" s="224"/>
      <c r="BN31" s="224"/>
      <c r="BO31" s="185"/>
      <c r="BP31" s="159"/>
      <c r="BQ31" s="159"/>
      <c r="BR31" s="92"/>
      <c r="BS31" s="159"/>
      <c r="BT31" s="224"/>
      <c r="BU31" s="224"/>
      <c r="BV31" s="185"/>
      <c r="BW31" s="159"/>
      <c r="BX31" s="159"/>
      <c r="BY31" s="92"/>
      <c r="BZ31" s="159"/>
      <c r="CA31" s="224"/>
      <c r="CB31" s="224"/>
      <c r="CC31" s="185"/>
      <c r="CD31" s="159"/>
      <c r="CE31" s="159"/>
      <c r="CF31" s="92"/>
      <c r="CG31" s="159"/>
      <c r="CH31" s="224"/>
      <c r="CI31" s="224"/>
      <c r="CJ31" s="185"/>
      <c r="CK31" s="159"/>
      <c r="CL31" s="159"/>
      <c r="CM31" s="92"/>
      <c r="CN31" s="159"/>
      <c r="CO31" s="224"/>
      <c r="CP31" s="224"/>
    </row>
    <row r="32" spans="2:94" ht="53.45" customHeight="1">
      <c r="B32" s="214"/>
      <c r="C32" s="215"/>
      <c r="D32" s="162" t="s">
        <v>290</v>
      </c>
      <c r="E32" s="109">
        <v>5.0000000000000001E-3</v>
      </c>
      <c r="F32" s="110" t="s">
        <v>373</v>
      </c>
      <c r="G32" s="110" t="s">
        <v>293</v>
      </c>
      <c r="H32" s="132" t="s">
        <v>198</v>
      </c>
      <c r="I32" s="171" t="s">
        <v>323</v>
      </c>
      <c r="J32" s="176" t="s">
        <v>322</v>
      </c>
      <c r="K32" s="112">
        <v>45658</v>
      </c>
      <c r="L32" s="112">
        <v>46387</v>
      </c>
      <c r="M32" s="164" t="s">
        <v>235</v>
      </c>
      <c r="N32" s="125" t="s">
        <v>310</v>
      </c>
      <c r="O32" s="125" t="s">
        <v>432</v>
      </c>
      <c r="P32" s="110" t="s">
        <v>73</v>
      </c>
      <c r="Q32" s="137">
        <v>0</v>
      </c>
      <c r="R32" s="128">
        <v>2021</v>
      </c>
      <c r="S32" s="127"/>
      <c r="T32" s="127"/>
      <c r="U32" s="127"/>
      <c r="V32" s="127">
        <v>1</v>
      </c>
      <c r="W32" s="127">
        <v>1</v>
      </c>
      <c r="X32" s="108">
        <v>1</v>
      </c>
      <c r="Y32" s="91"/>
      <c r="Z32" s="91"/>
      <c r="AA32" s="91"/>
      <c r="AB32" s="91">
        <v>3</v>
      </c>
      <c r="AC32" s="91">
        <v>3</v>
      </c>
      <c r="AD32" s="91">
        <f t="shared" si="3"/>
        <v>6</v>
      </c>
      <c r="AE32" s="92"/>
      <c r="AF32" s="25"/>
      <c r="AG32" s="92"/>
      <c r="AH32" s="25"/>
      <c r="AI32" s="92"/>
      <c r="AJ32" s="25"/>
      <c r="AK32" s="92"/>
      <c r="AL32" s="25"/>
      <c r="AM32" s="92"/>
      <c r="AN32" s="25"/>
      <c r="AO32" s="92"/>
      <c r="AP32" s="25"/>
      <c r="AQ32" s="92">
        <v>3</v>
      </c>
      <c r="AR32" s="25" t="s">
        <v>144</v>
      </c>
      <c r="AS32" s="92"/>
      <c r="AT32" s="25"/>
      <c r="AU32" s="92">
        <v>3</v>
      </c>
      <c r="AV32" s="25" t="s">
        <v>144</v>
      </c>
      <c r="AW32" s="92"/>
      <c r="AX32" s="25"/>
      <c r="AY32" s="152">
        <f t="shared" si="1"/>
        <v>6</v>
      </c>
      <c r="AZ32" s="26"/>
      <c r="BA32" s="185"/>
      <c r="BB32" s="159"/>
      <c r="BC32" s="159"/>
      <c r="BD32" s="92"/>
      <c r="BE32" s="159"/>
      <c r="BF32" s="224"/>
      <c r="BG32" s="224"/>
      <c r="BH32" s="185"/>
      <c r="BI32" s="159"/>
      <c r="BJ32" s="159"/>
      <c r="BK32" s="92"/>
      <c r="BL32" s="159"/>
      <c r="BM32" s="224"/>
      <c r="BN32" s="224"/>
      <c r="BO32" s="185"/>
      <c r="BP32" s="159"/>
      <c r="BQ32" s="159"/>
      <c r="BR32" s="92"/>
      <c r="BS32" s="159"/>
      <c r="BT32" s="224"/>
      <c r="BU32" s="224"/>
      <c r="BV32" s="185"/>
      <c r="BW32" s="159"/>
      <c r="BX32" s="159"/>
      <c r="BY32" s="92"/>
      <c r="BZ32" s="159"/>
      <c r="CA32" s="224"/>
      <c r="CB32" s="224"/>
      <c r="CC32" s="185"/>
      <c r="CD32" s="159"/>
      <c r="CE32" s="159"/>
      <c r="CF32" s="92"/>
      <c r="CG32" s="159"/>
      <c r="CH32" s="224"/>
      <c r="CI32" s="224"/>
      <c r="CJ32" s="185"/>
      <c r="CK32" s="159"/>
      <c r="CL32" s="159"/>
      <c r="CM32" s="92"/>
      <c r="CN32" s="159"/>
      <c r="CO32" s="224"/>
      <c r="CP32" s="224"/>
    </row>
    <row r="33" spans="2:94" ht="53.45" customHeight="1">
      <c r="B33" s="214"/>
      <c r="C33" s="215"/>
      <c r="D33" s="162" t="s">
        <v>291</v>
      </c>
      <c r="E33" s="109">
        <v>5.0000000000000001E-3</v>
      </c>
      <c r="F33" s="110" t="s">
        <v>373</v>
      </c>
      <c r="G33" s="110" t="s">
        <v>294</v>
      </c>
      <c r="H33" s="132" t="s">
        <v>198</v>
      </c>
      <c r="I33" s="171" t="s">
        <v>324</v>
      </c>
      <c r="J33" s="176" t="s">
        <v>325</v>
      </c>
      <c r="K33" s="112">
        <v>45658</v>
      </c>
      <c r="L33" s="112">
        <v>46387</v>
      </c>
      <c r="M33" s="164" t="s">
        <v>235</v>
      </c>
      <c r="N33" s="125" t="s">
        <v>311</v>
      </c>
      <c r="O33" s="125" t="s">
        <v>433</v>
      </c>
      <c r="P33" s="110" t="s">
        <v>73</v>
      </c>
      <c r="Q33" s="137">
        <v>0</v>
      </c>
      <c r="R33" s="128">
        <v>2021</v>
      </c>
      <c r="S33" s="127"/>
      <c r="T33" s="127"/>
      <c r="U33" s="127"/>
      <c r="V33" s="127">
        <v>1</v>
      </c>
      <c r="W33" s="127">
        <v>1</v>
      </c>
      <c r="X33" s="108">
        <v>1</v>
      </c>
      <c r="Y33" s="91"/>
      <c r="Z33" s="91"/>
      <c r="AA33" s="91"/>
      <c r="AB33" s="91">
        <v>3</v>
      </c>
      <c r="AC33" s="91">
        <v>3</v>
      </c>
      <c r="AD33" s="91">
        <f t="shared" si="3"/>
        <v>6</v>
      </c>
      <c r="AE33" s="92"/>
      <c r="AF33" s="25"/>
      <c r="AG33" s="92"/>
      <c r="AH33" s="25"/>
      <c r="AI33" s="92"/>
      <c r="AJ33" s="25"/>
      <c r="AK33" s="92"/>
      <c r="AL33" s="25"/>
      <c r="AM33" s="92"/>
      <c r="AN33" s="25"/>
      <c r="AO33" s="92"/>
      <c r="AP33" s="25"/>
      <c r="AQ33" s="92">
        <v>3</v>
      </c>
      <c r="AR33" s="25" t="s">
        <v>144</v>
      </c>
      <c r="AS33" s="92"/>
      <c r="AT33" s="25"/>
      <c r="AU33" s="92">
        <v>3</v>
      </c>
      <c r="AV33" s="25" t="s">
        <v>144</v>
      </c>
      <c r="AW33" s="92"/>
      <c r="AX33" s="25"/>
      <c r="AY33" s="152">
        <f t="shared" si="1"/>
        <v>6</v>
      </c>
      <c r="AZ33" s="26"/>
      <c r="BA33" s="185"/>
      <c r="BB33" s="159"/>
      <c r="BC33" s="159"/>
      <c r="BD33" s="92"/>
      <c r="BE33" s="159"/>
      <c r="BF33" s="224"/>
      <c r="BG33" s="224"/>
      <c r="BH33" s="185"/>
      <c r="BI33" s="159"/>
      <c r="BJ33" s="159"/>
      <c r="BK33" s="92"/>
      <c r="BL33" s="159"/>
      <c r="BM33" s="224"/>
      <c r="BN33" s="224"/>
      <c r="BO33" s="185"/>
      <c r="BP33" s="159"/>
      <c r="BQ33" s="159"/>
      <c r="BR33" s="92"/>
      <c r="BS33" s="159"/>
      <c r="BT33" s="224"/>
      <c r="BU33" s="224"/>
      <c r="BV33" s="185"/>
      <c r="BW33" s="159"/>
      <c r="BX33" s="159"/>
      <c r="BY33" s="92"/>
      <c r="BZ33" s="159"/>
      <c r="CA33" s="224"/>
      <c r="CB33" s="224"/>
      <c r="CC33" s="185"/>
      <c r="CD33" s="159"/>
      <c r="CE33" s="159"/>
      <c r="CF33" s="92"/>
      <c r="CG33" s="159"/>
      <c r="CH33" s="224"/>
      <c r="CI33" s="224"/>
      <c r="CJ33" s="185"/>
      <c r="CK33" s="159"/>
      <c r="CL33" s="159"/>
      <c r="CM33" s="92"/>
      <c r="CN33" s="159"/>
      <c r="CO33" s="224"/>
      <c r="CP33" s="224"/>
    </row>
    <row r="34" spans="2:94" ht="53.45" customHeight="1">
      <c r="B34" s="214"/>
      <c r="C34" s="215"/>
      <c r="D34" s="162" t="s">
        <v>350</v>
      </c>
      <c r="E34" s="109">
        <v>5.0000000000000001E-3</v>
      </c>
      <c r="F34" s="110" t="s">
        <v>373</v>
      </c>
      <c r="G34" s="110" t="s">
        <v>295</v>
      </c>
      <c r="H34" s="132" t="s">
        <v>198</v>
      </c>
      <c r="I34" s="171" t="s">
        <v>327</v>
      </c>
      <c r="J34" s="176" t="s">
        <v>326</v>
      </c>
      <c r="K34" s="112">
        <v>45658</v>
      </c>
      <c r="L34" s="112">
        <v>46387</v>
      </c>
      <c r="M34" s="164" t="s">
        <v>235</v>
      </c>
      <c r="N34" s="125" t="s">
        <v>312</v>
      </c>
      <c r="O34" s="125" t="s">
        <v>434</v>
      </c>
      <c r="P34" s="110" t="s">
        <v>73</v>
      </c>
      <c r="Q34" s="137">
        <v>0</v>
      </c>
      <c r="R34" s="128">
        <v>2021</v>
      </c>
      <c r="S34" s="127"/>
      <c r="T34" s="127"/>
      <c r="U34" s="127"/>
      <c r="V34" s="127">
        <v>1</v>
      </c>
      <c r="W34" s="127">
        <v>1</v>
      </c>
      <c r="X34" s="108">
        <v>1</v>
      </c>
      <c r="Y34" s="91"/>
      <c r="Z34" s="91"/>
      <c r="AA34" s="91"/>
      <c r="AB34" s="91">
        <v>3</v>
      </c>
      <c r="AC34" s="91">
        <v>3</v>
      </c>
      <c r="AD34" s="91">
        <f t="shared" si="3"/>
        <v>6</v>
      </c>
      <c r="AE34" s="92"/>
      <c r="AF34" s="25"/>
      <c r="AG34" s="92"/>
      <c r="AH34" s="25"/>
      <c r="AI34" s="92"/>
      <c r="AJ34" s="25"/>
      <c r="AK34" s="92"/>
      <c r="AL34" s="25"/>
      <c r="AM34" s="92"/>
      <c r="AN34" s="25"/>
      <c r="AO34" s="92"/>
      <c r="AP34" s="25"/>
      <c r="AQ34" s="92">
        <v>3</v>
      </c>
      <c r="AR34" s="25" t="s">
        <v>144</v>
      </c>
      <c r="AS34" s="92"/>
      <c r="AT34" s="25"/>
      <c r="AU34" s="92">
        <v>3</v>
      </c>
      <c r="AV34" s="25" t="s">
        <v>144</v>
      </c>
      <c r="AW34" s="92"/>
      <c r="AX34" s="25"/>
      <c r="AY34" s="152">
        <f t="shared" si="1"/>
        <v>6</v>
      </c>
      <c r="AZ34" s="26"/>
      <c r="BA34" s="185"/>
      <c r="BB34" s="159"/>
      <c r="BC34" s="159"/>
      <c r="BD34" s="92"/>
      <c r="BE34" s="159"/>
      <c r="BF34" s="224"/>
      <c r="BG34" s="224"/>
      <c r="BH34" s="185"/>
      <c r="BI34" s="159"/>
      <c r="BJ34" s="159"/>
      <c r="BK34" s="92"/>
      <c r="BL34" s="159"/>
      <c r="BM34" s="224"/>
      <c r="BN34" s="224"/>
      <c r="BO34" s="185"/>
      <c r="BP34" s="159"/>
      <c r="BQ34" s="159"/>
      <c r="BR34" s="92"/>
      <c r="BS34" s="159"/>
      <c r="BT34" s="224"/>
      <c r="BU34" s="224"/>
      <c r="BV34" s="185"/>
      <c r="BW34" s="159"/>
      <c r="BX34" s="159"/>
      <c r="BY34" s="92"/>
      <c r="BZ34" s="159"/>
      <c r="CA34" s="224"/>
      <c r="CB34" s="224"/>
      <c r="CC34" s="185"/>
      <c r="CD34" s="159"/>
      <c r="CE34" s="159"/>
      <c r="CF34" s="92"/>
      <c r="CG34" s="159"/>
      <c r="CH34" s="224"/>
      <c r="CI34" s="224"/>
      <c r="CJ34" s="185"/>
      <c r="CK34" s="159"/>
      <c r="CL34" s="159"/>
      <c r="CM34" s="92"/>
      <c r="CN34" s="159"/>
      <c r="CO34" s="224"/>
      <c r="CP34" s="224"/>
    </row>
    <row r="35" spans="2:94" ht="53.45" customHeight="1">
      <c r="B35" s="214"/>
      <c r="C35" s="215"/>
      <c r="D35" s="162" t="s">
        <v>351</v>
      </c>
      <c r="E35" s="109">
        <v>5.0000000000000001E-3</v>
      </c>
      <c r="F35" s="110" t="s">
        <v>373</v>
      </c>
      <c r="G35" s="110" t="s">
        <v>296</v>
      </c>
      <c r="H35" s="132" t="s">
        <v>198</v>
      </c>
      <c r="I35" s="171" t="s">
        <v>328</v>
      </c>
      <c r="J35" s="176" t="s">
        <v>329</v>
      </c>
      <c r="K35" s="112">
        <v>45658</v>
      </c>
      <c r="L35" s="112">
        <v>46387</v>
      </c>
      <c r="M35" s="164" t="s">
        <v>235</v>
      </c>
      <c r="N35" s="125" t="s">
        <v>313</v>
      </c>
      <c r="O35" s="125" t="s">
        <v>435</v>
      </c>
      <c r="P35" s="110" t="s">
        <v>73</v>
      </c>
      <c r="Q35" s="137">
        <v>0</v>
      </c>
      <c r="R35" s="128">
        <v>2021</v>
      </c>
      <c r="S35" s="127"/>
      <c r="T35" s="127"/>
      <c r="U35" s="127"/>
      <c r="V35" s="127">
        <v>1</v>
      </c>
      <c r="W35" s="127">
        <v>1</v>
      </c>
      <c r="X35" s="108">
        <v>1</v>
      </c>
      <c r="Y35" s="91"/>
      <c r="Z35" s="91"/>
      <c r="AA35" s="91"/>
      <c r="AB35" s="91">
        <v>3</v>
      </c>
      <c r="AC35" s="91">
        <v>3</v>
      </c>
      <c r="AD35" s="91">
        <f t="shared" si="3"/>
        <v>6</v>
      </c>
      <c r="AE35" s="92"/>
      <c r="AF35" s="25"/>
      <c r="AG35" s="92"/>
      <c r="AH35" s="25"/>
      <c r="AI35" s="92"/>
      <c r="AJ35" s="25"/>
      <c r="AK35" s="92"/>
      <c r="AL35" s="25"/>
      <c r="AM35" s="92"/>
      <c r="AN35" s="25"/>
      <c r="AO35" s="92"/>
      <c r="AP35" s="25"/>
      <c r="AQ35" s="92">
        <v>3</v>
      </c>
      <c r="AR35" s="25" t="s">
        <v>144</v>
      </c>
      <c r="AS35" s="92"/>
      <c r="AT35" s="25"/>
      <c r="AU35" s="92">
        <v>3</v>
      </c>
      <c r="AV35" s="25" t="s">
        <v>144</v>
      </c>
      <c r="AW35" s="92"/>
      <c r="AX35" s="25"/>
      <c r="AY35" s="152">
        <f t="shared" si="1"/>
        <v>6</v>
      </c>
      <c r="AZ35" s="26"/>
      <c r="BA35" s="185"/>
      <c r="BB35" s="159"/>
      <c r="BC35" s="159"/>
      <c r="BD35" s="92"/>
      <c r="BE35" s="159"/>
      <c r="BF35" s="224"/>
      <c r="BG35" s="224"/>
      <c r="BH35" s="185"/>
      <c r="BI35" s="159"/>
      <c r="BJ35" s="159"/>
      <c r="BK35" s="92"/>
      <c r="BL35" s="159"/>
      <c r="BM35" s="224"/>
      <c r="BN35" s="224"/>
      <c r="BO35" s="185"/>
      <c r="BP35" s="159"/>
      <c r="BQ35" s="159"/>
      <c r="BR35" s="92"/>
      <c r="BS35" s="159"/>
      <c r="BT35" s="224"/>
      <c r="BU35" s="224"/>
      <c r="BV35" s="185"/>
      <c r="BW35" s="159"/>
      <c r="BX35" s="159"/>
      <c r="BY35" s="92"/>
      <c r="BZ35" s="159"/>
      <c r="CA35" s="224"/>
      <c r="CB35" s="224"/>
      <c r="CC35" s="185"/>
      <c r="CD35" s="159"/>
      <c r="CE35" s="159"/>
      <c r="CF35" s="92"/>
      <c r="CG35" s="159"/>
      <c r="CH35" s="224"/>
      <c r="CI35" s="224"/>
      <c r="CJ35" s="185"/>
      <c r="CK35" s="159"/>
      <c r="CL35" s="159"/>
      <c r="CM35" s="92"/>
      <c r="CN35" s="159"/>
      <c r="CO35" s="224"/>
      <c r="CP35" s="224"/>
    </row>
    <row r="36" spans="2:94" ht="53.45" customHeight="1">
      <c r="B36" s="214"/>
      <c r="C36" s="215"/>
      <c r="D36" s="162" t="s">
        <v>352</v>
      </c>
      <c r="E36" s="109">
        <v>5.0000000000000001E-3</v>
      </c>
      <c r="F36" s="110" t="s">
        <v>373</v>
      </c>
      <c r="G36" s="110" t="s">
        <v>297</v>
      </c>
      <c r="H36" s="132" t="s">
        <v>198</v>
      </c>
      <c r="I36" s="171" t="s">
        <v>331</v>
      </c>
      <c r="J36" s="176" t="s">
        <v>330</v>
      </c>
      <c r="K36" s="112">
        <v>45658</v>
      </c>
      <c r="L36" s="112">
        <v>46387</v>
      </c>
      <c r="M36" s="164" t="s">
        <v>235</v>
      </c>
      <c r="N36" s="125" t="s">
        <v>314</v>
      </c>
      <c r="O36" s="125" t="s">
        <v>436</v>
      </c>
      <c r="P36" s="110" t="s">
        <v>73</v>
      </c>
      <c r="Q36" s="137">
        <v>0</v>
      </c>
      <c r="R36" s="128">
        <v>2021</v>
      </c>
      <c r="S36" s="127"/>
      <c r="T36" s="127"/>
      <c r="U36" s="127"/>
      <c r="V36" s="127">
        <v>1</v>
      </c>
      <c r="W36" s="127">
        <v>1</v>
      </c>
      <c r="X36" s="108">
        <v>1</v>
      </c>
      <c r="Y36" s="91"/>
      <c r="Z36" s="91"/>
      <c r="AA36" s="91"/>
      <c r="AB36" s="91">
        <v>3</v>
      </c>
      <c r="AC36" s="91">
        <v>3</v>
      </c>
      <c r="AD36" s="91">
        <f t="shared" si="3"/>
        <v>6</v>
      </c>
      <c r="AE36" s="92"/>
      <c r="AF36" s="25"/>
      <c r="AG36" s="92"/>
      <c r="AH36" s="25"/>
      <c r="AI36" s="92"/>
      <c r="AJ36" s="25"/>
      <c r="AK36" s="92"/>
      <c r="AL36" s="25"/>
      <c r="AM36" s="92"/>
      <c r="AN36" s="25"/>
      <c r="AO36" s="92"/>
      <c r="AP36" s="25"/>
      <c r="AQ36" s="92">
        <v>3</v>
      </c>
      <c r="AR36" s="25" t="s">
        <v>144</v>
      </c>
      <c r="AS36" s="92"/>
      <c r="AT36" s="25"/>
      <c r="AU36" s="92">
        <v>3</v>
      </c>
      <c r="AV36" s="25" t="s">
        <v>144</v>
      </c>
      <c r="AW36" s="92"/>
      <c r="AX36" s="25"/>
      <c r="AY36" s="152">
        <f t="shared" si="1"/>
        <v>6</v>
      </c>
      <c r="AZ36" s="26"/>
      <c r="BA36" s="185"/>
      <c r="BB36" s="159"/>
      <c r="BC36" s="159"/>
      <c r="BD36" s="92"/>
      <c r="BE36" s="159"/>
      <c r="BF36" s="224"/>
      <c r="BG36" s="224"/>
      <c r="BH36" s="185"/>
      <c r="BI36" s="159"/>
      <c r="BJ36" s="159"/>
      <c r="BK36" s="92"/>
      <c r="BL36" s="159"/>
      <c r="BM36" s="224"/>
      <c r="BN36" s="224"/>
      <c r="BO36" s="185"/>
      <c r="BP36" s="159"/>
      <c r="BQ36" s="159"/>
      <c r="BR36" s="92"/>
      <c r="BS36" s="159"/>
      <c r="BT36" s="224"/>
      <c r="BU36" s="224"/>
      <c r="BV36" s="185"/>
      <c r="BW36" s="159"/>
      <c r="BX36" s="159"/>
      <c r="BY36" s="92"/>
      <c r="BZ36" s="159"/>
      <c r="CA36" s="224"/>
      <c r="CB36" s="224"/>
      <c r="CC36" s="185"/>
      <c r="CD36" s="159"/>
      <c r="CE36" s="159"/>
      <c r="CF36" s="92"/>
      <c r="CG36" s="159"/>
      <c r="CH36" s="224"/>
      <c r="CI36" s="224"/>
      <c r="CJ36" s="185"/>
      <c r="CK36" s="159"/>
      <c r="CL36" s="159"/>
      <c r="CM36" s="92"/>
      <c r="CN36" s="159"/>
      <c r="CO36" s="224"/>
      <c r="CP36" s="224"/>
    </row>
    <row r="37" spans="2:94" ht="53.45" customHeight="1">
      <c r="B37" s="214"/>
      <c r="C37" s="215"/>
      <c r="D37" s="162" t="s">
        <v>353</v>
      </c>
      <c r="E37" s="109">
        <v>5.0000000000000001E-3</v>
      </c>
      <c r="F37" s="110" t="s">
        <v>373</v>
      </c>
      <c r="G37" s="110" t="s">
        <v>298</v>
      </c>
      <c r="H37" s="132" t="s">
        <v>198</v>
      </c>
      <c r="I37" s="171" t="s">
        <v>333</v>
      </c>
      <c r="J37" s="176" t="s">
        <v>332</v>
      </c>
      <c r="K37" s="112">
        <v>45658</v>
      </c>
      <c r="L37" s="112">
        <v>46387</v>
      </c>
      <c r="M37" s="164" t="s">
        <v>235</v>
      </c>
      <c r="N37" s="125" t="s">
        <v>315</v>
      </c>
      <c r="O37" s="125" t="s">
        <v>437</v>
      </c>
      <c r="P37" s="110" t="s">
        <v>73</v>
      </c>
      <c r="Q37" s="137">
        <v>0</v>
      </c>
      <c r="R37" s="128">
        <v>2021</v>
      </c>
      <c r="S37" s="127"/>
      <c r="T37" s="127"/>
      <c r="U37" s="127"/>
      <c r="V37" s="127">
        <v>1</v>
      </c>
      <c r="W37" s="127">
        <v>1</v>
      </c>
      <c r="X37" s="108">
        <v>1</v>
      </c>
      <c r="Y37" s="91"/>
      <c r="Z37" s="91"/>
      <c r="AA37" s="91"/>
      <c r="AB37" s="91">
        <v>3</v>
      </c>
      <c r="AC37" s="91">
        <v>3</v>
      </c>
      <c r="AD37" s="91">
        <f t="shared" si="3"/>
        <v>6</v>
      </c>
      <c r="AE37" s="92"/>
      <c r="AF37" s="25"/>
      <c r="AG37" s="92"/>
      <c r="AH37" s="25"/>
      <c r="AI37" s="92"/>
      <c r="AJ37" s="25"/>
      <c r="AK37" s="92"/>
      <c r="AL37" s="25"/>
      <c r="AM37" s="92"/>
      <c r="AN37" s="25"/>
      <c r="AO37" s="92"/>
      <c r="AP37" s="25"/>
      <c r="AQ37" s="92">
        <v>3</v>
      </c>
      <c r="AR37" s="25" t="s">
        <v>144</v>
      </c>
      <c r="AS37" s="92"/>
      <c r="AT37" s="25"/>
      <c r="AU37" s="92">
        <v>3</v>
      </c>
      <c r="AV37" s="25" t="s">
        <v>144</v>
      </c>
      <c r="AW37" s="92"/>
      <c r="AX37" s="25"/>
      <c r="AY37" s="152">
        <f t="shared" si="1"/>
        <v>6</v>
      </c>
      <c r="AZ37" s="26"/>
      <c r="BA37" s="185"/>
      <c r="BB37" s="159"/>
      <c r="BC37" s="159"/>
      <c r="BD37" s="92"/>
      <c r="BE37" s="159"/>
      <c r="BF37" s="224"/>
      <c r="BG37" s="224"/>
      <c r="BH37" s="185"/>
      <c r="BI37" s="159"/>
      <c r="BJ37" s="159"/>
      <c r="BK37" s="92"/>
      <c r="BL37" s="159"/>
      <c r="BM37" s="224"/>
      <c r="BN37" s="224"/>
      <c r="BO37" s="185"/>
      <c r="BP37" s="159"/>
      <c r="BQ37" s="159"/>
      <c r="BR37" s="92"/>
      <c r="BS37" s="159"/>
      <c r="BT37" s="224"/>
      <c r="BU37" s="224"/>
      <c r="BV37" s="185"/>
      <c r="BW37" s="159"/>
      <c r="BX37" s="159"/>
      <c r="BY37" s="92"/>
      <c r="BZ37" s="159"/>
      <c r="CA37" s="224"/>
      <c r="CB37" s="224"/>
      <c r="CC37" s="185"/>
      <c r="CD37" s="159"/>
      <c r="CE37" s="159"/>
      <c r="CF37" s="92"/>
      <c r="CG37" s="159"/>
      <c r="CH37" s="224"/>
      <c r="CI37" s="224"/>
      <c r="CJ37" s="185"/>
      <c r="CK37" s="159"/>
      <c r="CL37" s="159"/>
      <c r="CM37" s="92"/>
      <c r="CN37" s="159"/>
      <c r="CO37" s="224"/>
      <c r="CP37" s="224"/>
    </row>
    <row r="38" spans="2:94" ht="53.45" customHeight="1">
      <c r="B38" s="214"/>
      <c r="C38" s="215"/>
      <c r="D38" s="162" t="s">
        <v>354</v>
      </c>
      <c r="E38" s="109">
        <v>5.0000000000000001E-3</v>
      </c>
      <c r="F38" s="110" t="s">
        <v>373</v>
      </c>
      <c r="G38" s="110" t="s">
        <v>219</v>
      </c>
      <c r="H38" s="132" t="s">
        <v>198</v>
      </c>
      <c r="I38" s="171" t="s">
        <v>405</v>
      </c>
      <c r="J38" s="176" t="s">
        <v>334</v>
      </c>
      <c r="K38" s="112">
        <v>45658</v>
      </c>
      <c r="L38" s="112">
        <v>46387</v>
      </c>
      <c r="M38" s="164" t="s">
        <v>235</v>
      </c>
      <c r="N38" s="125" t="s">
        <v>316</v>
      </c>
      <c r="O38" s="125" t="s">
        <v>438</v>
      </c>
      <c r="P38" s="110" t="s">
        <v>73</v>
      </c>
      <c r="Q38" s="137">
        <v>0</v>
      </c>
      <c r="R38" s="128">
        <v>2021</v>
      </c>
      <c r="S38" s="127"/>
      <c r="T38" s="127"/>
      <c r="U38" s="127"/>
      <c r="V38" s="127">
        <v>1</v>
      </c>
      <c r="W38" s="127">
        <v>1</v>
      </c>
      <c r="X38" s="108">
        <v>1</v>
      </c>
      <c r="Y38" s="91"/>
      <c r="Z38" s="91"/>
      <c r="AA38" s="91"/>
      <c r="AB38" s="91">
        <v>3</v>
      </c>
      <c r="AC38" s="91">
        <v>3</v>
      </c>
      <c r="AD38" s="91">
        <f t="shared" si="3"/>
        <v>6</v>
      </c>
      <c r="AE38" s="92"/>
      <c r="AF38" s="25"/>
      <c r="AG38" s="92"/>
      <c r="AH38" s="25"/>
      <c r="AI38" s="92"/>
      <c r="AJ38" s="25"/>
      <c r="AK38" s="92"/>
      <c r="AL38" s="25"/>
      <c r="AM38" s="92"/>
      <c r="AN38" s="25"/>
      <c r="AO38" s="92"/>
      <c r="AP38" s="25"/>
      <c r="AQ38" s="92">
        <v>3</v>
      </c>
      <c r="AR38" s="25" t="s">
        <v>144</v>
      </c>
      <c r="AS38" s="92"/>
      <c r="AT38" s="25"/>
      <c r="AU38" s="92">
        <v>3</v>
      </c>
      <c r="AV38" s="25" t="s">
        <v>144</v>
      </c>
      <c r="AW38" s="92"/>
      <c r="AX38" s="25"/>
      <c r="AY38" s="152">
        <f t="shared" si="1"/>
        <v>6</v>
      </c>
      <c r="AZ38" s="26"/>
      <c r="BA38" s="185"/>
      <c r="BB38" s="159"/>
      <c r="BC38" s="159"/>
      <c r="BD38" s="92"/>
      <c r="BE38" s="159"/>
      <c r="BF38" s="224"/>
      <c r="BG38" s="224"/>
      <c r="BH38" s="185"/>
      <c r="BI38" s="159"/>
      <c r="BJ38" s="159"/>
      <c r="BK38" s="92"/>
      <c r="BL38" s="159"/>
      <c r="BM38" s="224"/>
      <c r="BN38" s="224"/>
      <c r="BO38" s="185"/>
      <c r="BP38" s="159"/>
      <c r="BQ38" s="159"/>
      <c r="BR38" s="92"/>
      <c r="BS38" s="159"/>
      <c r="BT38" s="224"/>
      <c r="BU38" s="224"/>
      <c r="BV38" s="185"/>
      <c r="BW38" s="159"/>
      <c r="BX38" s="159"/>
      <c r="BY38" s="92"/>
      <c r="BZ38" s="159"/>
      <c r="CA38" s="224"/>
      <c r="CB38" s="224"/>
      <c r="CC38" s="185"/>
      <c r="CD38" s="159"/>
      <c r="CE38" s="159"/>
      <c r="CF38" s="92"/>
      <c r="CG38" s="159"/>
      <c r="CH38" s="224"/>
      <c r="CI38" s="224"/>
      <c r="CJ38" s="185"/>
      <c r="CK38" s="159"/>
      <c r="CL38" s="159"/>
      <c r="CM38" s="92"/>
      <c r="CN38" s="159"/>
      <c r="CO38" s="224"/>
      <c r="CP38" s="224"/>
    </row>
    <row r="39" spans="2:94" ht="53.45" customHeight="1">
      <c r="B39" s="214"/>
      <c r="C39" s="215"/>
      <c r="D39" s="162" t="s">
        <v>355</v>
      </c>
      <c r="E39" s="109">
        <v>5.0000000000000001E-3</v>
      </c>
      <c r="F39" s="110" t="s">
        <v>373</v>
      </c>
      <c r="G39" s="110" t="s">
        <v>299</v>
      </c>
      <c r="H39" s="132" t="s">
        <v>198</v>
      </c>
      <c r="I39" s="171" t="s">
        <v>335</v>
      </c>
      <c r="J39" s="176" t="s">
        <v>336</v>
      </c>
      <c r="K39" s="112">
        <v>45658</v>
      </c>
      <c r="L39" s="112">
        <v>46387</v>
      </c>
      <c r="M39" s="164" t="s">
        <v>235</v>
      </c>
      <c r="N39" s="125" t="s">
        <v>317</v>
      </c>
      <c r="O39" s="125" t="s">
        <v>439</v>
      </c>
      <c r="P39" s="110" t="s">
        <v>73</v>
      </c>
      <c r="Q39" s="137">
        <v>0</v>
      </c>
      <c r="R39" s="128">
        <v>2021</v>
      </c>
      <c r="S39" s="127"/>
      <c r="T39" s="127"/>
      <c r="U39" s="127"/>
      <c r="V39" s="127">
        <v>1</v>
      </c>
      <c r="W39" s="127">
        <v>1</v>
      </c>
      <c r="X39" s="108">
        <v>1</v>
      </c>
      <c r="Y39" s="91"/>
      <c r="Z39" s="91"/>
      <c r="AA39" s="91"/>
      <c r="AB39" s="91">
        <v>3</v>
      </c>
      <c r="AC39" s="91">
        <v>3</v>
      </c>
      <c r="AD39" s="91">
        <f t="shared" si="3"/>
        <v>6</v>
      </c>
      <c r="AE39" s="92"/>
      <c r="AF39" s="25"/>
      <c r="AG39" s="92"/>
      <c r="AH39" s="25"/>
      <c r="AI39" s="92"/>
      <c r="AJ39" s="25"/>
      <c r="AK39" s="92"/>
      <c r="AL39" s="25"/>
      <c r="AM39" s="92"/>
      <c r="AN39" s="25"/>
      <c r="AO39" s="92"/>
      <c r="AP39" s="25"/>
      <c r="AQ39" s="92">
        <v>3</v>
      </c>
      <c r="AR39" s="25" t="s">
        <v>144</v>
      </c>
      <c r="AS39" s="92"/>
      <c r="AT39" s="25"/>
      <c r="AU39" s="92">
        <v>3</v>
      </c>
      <c r="AV39" s="25" t="s">
        <v>144</v>
      </c>
      <c r="AW39" s="92"/>
      <c r="AX39" s="25"/>
      <c r="AY39" s="152">
        <f t="shared" si="1"/>
        <v>6</v>
      </c>
      <c r="AZ39" s="26"/>
      <c r="BA39" s="185"/>
      <c r="BB39" s="159"/>
      <c r="BC39" s="159"/>
      <c r="BD39" s="92"/>
      <c r="BE39" s="159"/>
      <c r="BF39" s="224"/>
      <c r="BG39" s="224"/>
      <c r="BH39" s="185"/>
      <c r="BI39" s="159"/>
      <c r="BJ39" s="159"/>
      <c r="BK39" s="92"/>
      <c r="BL39" s="159"/>
      <c r="BM39" s="224"/>
      <c r="BN39" s="224"/>
      <c r="BO39" s="185"/>
      <c r="BP39" s="159"/>
      <c r="BQ39" s="159"/>
      <c r="BR39" s="92"/>
      <c r="BS39" s="159"/>
      <c r="BT39" s="224"/>
      <c r="BU39" s="224"/>
      <c r="BV39" s="185"/>
      <c r="BW39" s="159"/>
      <c r="BX39" s="159"/>
      <c r="BY39" s="92"/>
      <c r="BZ39" s="159"/>
      <c r="CA39" s="224"/>
      <c r="CB39" s="224"/>
      <c r="CC39" s="185"/>
      <c r="CD39" s="159"/>
      <c r="CE39" s="159"/>
      <c r="CF39" s="92"/>
      <c r="CG39" s="159"/>
      <c r="CH39" s="224"/>
      <c r="CI39" s="224"/>
      <c r="CJ39" s="185"/>
      <c r="CK39" s="159"/>
      <c r="CL39" s="159"/>
      <c r="CM39" s="92"/>
      <c r="CN39" s="159"/>
      <c r="CO39" s="224"/>
      <c r="CP39" s="224"/>
    </row>
    <row r="40" spans="2:94" ht="53.45" customHeight="1">
      <c r="B40" s="214"/>
      <c r="C40" s="215"/>
      <c r="D40" s="162" t="s">
        <v>359</v>
      </c>
      <c r="E40" s="109">
        <v>5.0000000000000001E-3</v>
      </c>
      <c r="F40" s="110" t="s">
        <v>373</v>
      </c>
      <c r="G40" s="110" t="s">
        <v>356</v>
      </c>
      <c r="H40" s="132" t="s">
        <v>198</v>
      </c>
      <c r="I40" s="171" t="s">
        <v>357</v>
      </c>
      <c r="J40" s="176" t="s">
        <v>358</v>
      </c>
      <c r="K40" s="112">
        <v>45658</v>
      </c>
      <c r="L40" s="112">
        <v>46387</v>
      </c>
      <c r="M40" s="164" t="s">
        <v>235</v>
      </c>
      <c r="N40" s="125" t="s">
        <v>375</v>
      </c>
      <c r="O40" s="125" t="s">
        <v>440</v>
      </c>
      <c r="P40" s="110" t="s">
        <v>73</v>
      </c>
      <c r="Q40" s="137">
        <v>0</v>
      </c>
      <c r="R40" s="128">
        <v>2021</v>
      </c>
      <c r="S40" s="127"/>
      <c r="T40" s="127"/>
      <c r="U40" s="127"/>
      <c r="V40" s="127">
        <v>1</v>
      </c>
      <c r="W40" s="127">
        <v>1</v>
      </c>
      <c r="X40" s="108">
        <v>1</v>
      </c>
      <c r="Y40" s="91"/>
      <c r="Z40" s="91"/>
      <c r="AA40" s="91"/>
      <c r="AB40" s="91">
        <v>3</v>
      </c>
      <c r="AC40" s="91">
        <v>3</v>
      </c>
      <c r="AD40" s="91">
        <f t="shared" ref="AD40:AD41" si="10">IF(SUM(Y40:AC40)=0,"",SUM(Y40:AC40))</f>
        <v>6</v>
      </c>
      <c r="AE40" s="92"/>
      <c r="AF40" s="25"/>
      <c r="AG40" s="92"/>
      <c r="AH40" s="25"/>
      <c r="AI40" s="92"/>
      <c r="AJ40" s="25"/>
      <c r="AK40" s="92"/>
      <c r="AL40" s="25"/>
      <c r="AM40" s="92"/>
      <c r="AN40" s="25"/>
      <c r="AO40" s="92"/>
      <c r="AP40" s="25"/>
      <c r="AQ40" s="92">
        <v>3</v>
      </c>
      <c r="AR40" s="25" t="s">
        <v>144</v>
      </c>
      <c r="AS40" s="92"/>
      <c r="AT40" s="25"/>
      <c r="AU40" s="92">
        <v>3</v>
      </c>
      <c r="AV40" s="25" t="s">
        <v>144</v>
      </c>
      <c r="AW40" s="92"/>
      <c r="AX40" s="25"/>
      <c r="AY40" s="152">
        <f t="shared" si="1"/>
        <v>6</v>
      </c>
      <c r="AZ40" s="26"/>
      <c r="BA40" s="185"/>
      <c r="BB40" s="159"/>
      <c r="BC40" s="159"/>
      <c r="BD40" s="92"/>
      <c r="BE40" s="159"/>
      <c r="BF40" s="224"/>
      <c r="BG40" s="224"/>
      <c r="BH40" s="185"/>
      <c r="BI40" s="159"/>
      <c r="BJ40" s="159"/>
      <c r="BK40" s="92"/>
      <c r="BL40" s="159"/>
      <c r="BM40" s="224"/>
      <c r="BN40" s="224"/>
      <c r="BO40" s="185"/>
      <c r="BP40" s="159"/>
      <c r="BQ40" s="159"/>
      <c r="BR40" s="92"/>
      <c r="BS40" s="159"/>
      <c r="BT40" s="224"/>
      <c r="BU40" s="224"/>
      <c r="BV40" s="185"/>
      <c r="BW40" s="159"/>
      <c r="BX40" s="159"/>
      <c r="BY40" s="92"/>
      <c r="BZ40" s="159"/>
      <c r="CA40" s="224"/>
      <c r="CB40" s="224"/>
      <c r="CC40" s="185"/>
      <c r="CD40" s="159"/>
      <c r="CE40" s="159"/>
      <c r="CF40" s="92"/>
      <c r="CG40" s="159"/>
      <c r="CH40" s="224"/>
      <c r="CI40" s="224"/>
      <c r="CJ40" s="185"/>
      <c r="CK40" s="159"/>
      <c r="CL40" s="159"/>
      <c r="CM40" s="92"/>
      <c r="CN40" s="159"/>
      <c r="CO40" s="224"/>
      <c r="CP40" s="224"/>
    </row>
    <row r="41" spans="2:94" ht="53.45" customHeight="1">
      <c r="B41" s="214"/>
      <c r="C41" s="215"/>
      <c r="D41" s="162" t="s">
        <v>364</v>
      </c>
      <c r="E41" s="109">
        <v>5.0000000000000001E-3</v>
      </c>
      <c r="F41" s="110" t="s">
        <v>373</v>
      </c>
      <c r="G41" s="24" t="s">
        <v>403</v>
      </c>
      <c r="H41" s="132" t="s">
        <v>198</v>
      </c>
      <c r="I41" s="171" t="s">
        <v>210</v>
      </c>
      <c r="J41" s="193" t="s">
        <v>211</v>
      </c>
      <c r="K41" s="112">
        <v>45658</v>
      </c>
      <c r="L41" s="112">
        <v>46387</v>
      </c>
      <c r="M41" s="164" t="s">
        <v>235</v>
      </c>
      <c r="N41" s="125" t="s">
        <v>376</v>
      </c>
      <c r="O41" s="125" t="s">
        <v>441</v>
      </c>
      <c r="P41" s="110" t="s">
        <v>73</v>
      </c>
      <c r="Q41" s="137">
        <v>0</v>
      </c>
      <c r="R41" s="128">
        <v>2021</v>
      </c>
      <c r="S41" s="127"/>
      <c r="T41" s="127"/>
      <c r="U41" s="127"/>
      <c r="V41" s="127">
        <v>1</v>
      </c>
      <c r="W41" s="127">
        <v>1</v>
      </c>
      <c r="X41" s="108">
        <v>1</v>
      </c>
      <c r="Y41" s="91"/>
      <c r="Z41" s="91"/>
      <c r="AA41" s="91"/>
      <c r="AB41" s="91">
        <v>3</v>
      </c>
      <c r="AC41" s="91">
        <v>3</v>
      </c>
      <c r="AD41" s="91">
        <f t="shared" si="10"/>
        <v>6</v>
      </c>
      <c r="AE41" s="92"/>
      <c r="AF41" s="25"/>
      <c r="AG41" s="92"/>
      <c r="AH41" s="25"/>
      <c r="AI41" s="92"/>
      <c r="AJ41" s="25"/>
      <c r="AK41" s="92"/>
      <c r="AL41" s="25"/>
      <c r="AM41" s="92"/>
      <c r="AN41" s="25"/>
      <c r="AO41" s="92"/>
      <c r="AP41" s="25"/>
      <c r="AQ41" s="92">
        <v>3</v>
      </c>
      <c r="AR41" s="25" t="s">
        <v>144</v>
      </c>
      <c r="AS41" s="92"/>
      <c r="AT41" s="25"/>
      <c r="AU41" s="92">
        <v>3</v>
      </c>
      <c r="AV41" s="25" t="s">
        <v>144</v>
      </c>
      <c r="AW41" s="92"/>
      <c r="AX41" s="25"/>
      <c r="AY41" s="152">
        <f t="shared" si="1"/>
        <v>6</v>
      </c>
      <c r="AZ41" s="26"/>
      <c r="BA41" s="185"/>
      <c r="BB41" s="159"/>
      <c r="BC41" s="159"/>
      <c r="BD41" s="92"/>
      <c r="BE41" s="159"/>
      <c r="BF41" s="224"/>
      <c r="BG41" s="224"/>
      <c r="BH41" s="185"/>
      <c r="BI41" s="159"/>
      <c r="BJ41" s="159"/>
      <c r="BK41" s="92"/>
      <c r="BL41" s="159"/>
      <c r="BM41" s="224"/>
      <c r="BN41" s="224"/>
      <c r="BO41" s="185"/>
      <c r="BP41" s="159"/>
      <c r="BQ41" s="159"/>
      <c r="BR41" s="92"/>
      <c r="BS41" s="159"/>
      <c r="BT41" s="224"/>
      <c r="BU41" s="224"/>
      <c r="BV41" s="185"/>
      <c r="BW41" s="159"/>
      <c r="BX41" s="159"/>
      <c r="BY41" s="92"/>
      <c r="BZ41" s="159"/>
      <c r="CA41" s="224"/>
      <c r="CB41" s="224"/>
      <c r="CC41" s="185"/>
      <c r="CD41" s="159"/>
      <c r="CE41" s="159"/>
      <c r="CF41" s="92"/>
      <c r="CG41" s="159"/>
      <c r="CH41" s="224"/>
      <c r="CI41" s="224"/>
      <c r="CJ41" s="185"/>
      <c r="CK41" s="159"/>
      <c r="CL41" s="159"/>
      <c r="CM41" s="92"/>
      <c r="CN41" s="159"/>
      <c r="CO41" s="224"/>
      <c r="CP41" s="224"/>
    </row>
    <row r="42" spans="2:94" ht="56.1" customHeight="1">
      <c r="B42" s="214"/>
      <c r="C42" s="215"/>
      <c r="D42" s="162" t="s">
        <v>377</v>
      </c>
      <c r="E42" s="138">
        <v>0.05</v>
      </c>
      <c r="F42" s="186" t="s">
        <v>167</v>
      </c>
      <c r="G42" s="110" t="s">
        <v>219</v>
      </c>
      <c r="H42" s="153" t="s">
        <v>301</v>
      </c>
      <c r="I42" s="171" t="s">
        <v>406</v>
      </c>
      <c r="J42" s="191" t="s">
        <v>302</v>
      </c>
      <c r="K42" s="133">
        <v>44743</v>
      </c>
      <c r="L42" s="130">
        <v>46022</v>
      </c>
      <c r="M42" s="131" t="s">
        <v>72</v>
      </c>
      <c r="N42" s="125" t="s">
        <v>226</v>
      </c>
      <c r="O42" s="125" t="s">
        <v>442</v>
      </c>
      <c r="P42" s="107" t="s">
        <v>75</v>
      </c>
      <c r="Q42" s="134">
        <v>0</v>
      </c>
      <c r="R42" s="140">
        <v>2021</v>
      </c>
      <c r="S42" s="141">
        <v>0.3</v>
      </c>
      <c r="T42" s="127">
        <v>0.6</v>
      </c>
      <c r="U42" s="127">
        <v>0.8</v>
      </c>
      <c r="V42" s="141">
        <v>1</v>
      </c>
      <c r="W42" s="127"/>
      <c r="X42" s="108">
        <v>1</v>
      </c>
      <c r="Y42" s="91"/>
      <c r="Z42" s="91">
        <v>3</v>
      </c>
      <c r="AA42" s="91">
        <v>3</v>
      </c>
      <c r="AB42" s="91">
        <v>2</v>
      </c>
      <c r="AC42" s="91">
        <v>2</v>
      </c>
      <c r="AD42" s="91">
        <f t="shared" si="3"/>
        <v>10</v>
      </c>
      <c r="AE42" s="92"/>
      <c r="AF42" s="25"/>
      <c r="AG42" s="92"/>
      <c r="AH42" s="25"/>
      <c r="AI42" s="92">
        <v>3</v>
      </c>
      <c r="AJ42" s="25" t="s">
        <v>144</v>
      </c>
      <c r="AK42" s="92"/>
      <c r="AL42" s="25"/>
      <c r="AM42" s="91">
        <v>3</v>
      </c>
      <c r="AN42" s="25" t="s">
        <v>144</v>
      </c>
      <c r="AO42" s="91"/>
      <c r="AP42" s="25"/>
      <c r="AQ42" s="92">
        <v>2</v>
      </c>
      <c r="AR42" s="25" t="s">
        <v>144</v>
      </c>
      <c r="AS42" s="91"/>
      <c r="AT42" s="25"/>
      <c r="AU42" s="92">
        <v>2</v>
      </c>
      <c r="AV42" s="25" t="s">
        <v>144</v>
      </c>
      <c r="AW42" s="91"/>
      <c r="AX42" s="25"/>
      <c r="AY42" s="152">
        <f t="shared" si="1"/>
        <v>10</v>
      </c>
      <c r="AZ42" s="26"/>
      <c r="BA42" s="59"/>
      <c r="BB42" s="159" t="str">
        <f>IF(BA42="","",IF(IF(OR(P42=Desplegables!$B$5,P42=Desplegables!$B$6,),(Q42-BA42)/(Q42-S42),BA42/S42)&lt;0,0%,IF(IF(OR(P42=Desplegables!$B$5,P42=Desplegables!$B$6,),(Q42-BA42)/(Q42-S42),BA42/S42)&gt;1,100%,IF(OR(P42=Desplegables!$B$5,P42=Desplegables!$B$6,),(Q42-BA42)/(Q42-S42),BA42/S42))))</f>
        <v/>
      </c>
      <c r="BC42" s="159" t="str">
        <f>IF(BA42="","",IF(IF(OR(P42=Desplegables!$B$5,P42=Desplegables!$B$6,),(Q42-BA42)/(Q42-X42),BA42/X42)&lt;0,0%,IF(IF(OR(P42=Desplegables!$B$5,P42=Desplegables!$B$6,),(Q42-BA42)/(Q42-X42),BA42/X42)&gt;1,100%,IF(OR(P42=Desplegables!$B$5,P42=Desplegables!$B$6,),(Q42-BA42)/(Q42-X42),BA42/X42))))</f>
        <v/>
      </c>
      <c r="BD42" s="92"/>
      <c r="BE42" s="159" t="str">
        <f t="shared" si="4"/>
        <v/>
      </c>
      <c r="BF42" s="224"/>
      <c r="BG42" s="224"/>
      <c r="BH42" s="59"/>
      <c r="BI42" s="159" t="str">
        <f>IF(BH42="","",IF(IF(OR(P42=Desplegables!$B$5,P42=Desplegables!$B$6,),(Q42-BH42)/(Q42-S42),BH42/S42)&lt;0,0%,IF(IF(OR(P42=Desplegables!$B$5,P42=Desplegables!$B$6,),(Q42-BH42)/(Q42-S42),BH42/S42)&gt;1,100%,IF(OR(P42=Desplegables!$B$5,P42=Desplegables!$B$6,),(Q42-BH42)/(Q42-S42),BH42/S42))))</f>
        <v/>
      </c>
      <c r="BJ42" s="159" t="str">
        <f>IF(BH42="","",IF(IF(OR(P42=Desplegables!$B$5,P42=Desplegables!$B$6,),(Q42-BH42)/(Q42-X42),BH42/X42)&lt;0,0%,IF(IF(OR(P42=Desplegables!$B$5,P42=Desplegables!$B$6,),(Q42-BH42)/(Q42-X42),BH42/X42)&gt;1,100%,IF(OR(P42=Desplegables!$B$5,P42=Desplegables!$B$6,),(Q42-BH42)/(Q42-X42),BH42/X42))))</f>
        <v/>
      </c>
      <c r="BK42" s="92"/>
      <c r="BL42" s="159" t="str">
        <f t="shared" si="5"/>
        <v/>
      </c>
      <c r="BM42" s="224"/>
      <c r="BN42" s="224"/>
      <c r="BO42" s="59"/>
      <c r="BP42" s="159" t="str">
        <f>IF(BO42="","",IF(IF(OR(P42=Desplegables!$B$5,P42=Desplegables!$B$6,),(Q42-BO42)/(Q42-T42),BO42/T42)&lt;0,0%,IF(IF(OR(P42=Desplegables!$B$5,P42=Desplegables!$B$6,),(Q42-BO42)/(Q42-T42),BO42/T42)&gt;1,100%,IF(OR(P42=Desplegables!$B$5,P42=Desplegables!$B$6,),(Q42-BO42)/(Q42-T42),BO42/T42))))</f>
        <v/>
      </c>
      <c r="BQ42" s="159" t="str">
        <f>IF(BO42="","",IF(IF(OR(P42=Desplegables!$B$5,P42=Desplegables!$B$6,),(Q42-BO42)/(Q42-X42),IF(P42=Desplegables!$B$3,AVERAGE(BO42,BH42)/X42,BO42/X42))&lt;0,0%,IF(IF(OR(P42=Desplegables!$B$5,P42=Desplegables!$B$6,),(Q42-BO42)/(Q42-X42),IF(P42=Desplegables!$B$3,AVERAGE(BO42,BH42)/X42,BO42/X42))&gt;1,100%,IF(OR(P42=Desplegables!$B$5,P42=Desplegables!$B$6,),(Q42-BO42)/(Q42-X42),IF(P42=Desplegables!$B$3,AVERAGE(BO42,BH42)/X42,BO42/X42)))))</f>
        <v/>
      </c>
      <c r="BR42" s="92"/>
      <c r="BS42" s="159" t="str">
        <f t="shared" si="6"/>
        <v/>
      </c>
      <c r="BT42" s="224"/>
      <c r="BU42" s="224"/>
      <c r="BV42" s="59"/>
      <c r="BW42" s="159" t="str">
        <f>IF(BV42="","",IF(IF(OR(P42=Desplegables!$B$5,P42=Desplegables!$B$6,),(Q42-BV42)/(Q42-T42),BV42/T42)&lt;0,0%,IF(IF(OR(P42=Desplegables!$B$5,P42=Desplegables!$B$6,),(Q42-BV42)/(Q42-T42),BV42/T42)&gt;1,100%,IF(OR(P42=Desplegables!$B$5,P42=Desplegables!$B$6,),(Q42-BV42)/(Q42-T42),BV42/T42))))</f>
        <v/>
      </c>
      <c r="BX42" s="159" t="str">
        <f>IF(BV42="","",IF(IF(OR(P42=Desplegables!$B$5,P42=Desplegables!$B$6,),(Q42-BV42)/(Q42-X42),IF(P42=Desplegables!$B$3,AVERAGE(BV42,BH42)/X42,BV42/X42))&lt;0,0%,IF(IF(OR(P42=Desplegables!$B$5,P42=Desplegables!$B$6,),(Q42-BV42)/(Q42-X42),IF(P42=Desplegables!$B$3,AVERAGE(BV42,BH42)/X42,BV42/X42))&gt;1,100%,IF(OR(P42=Desplegables!$B$5,P42=Desplegables!$B$6,),(Q42-BV42)/(Q42-X42),IF(P42=Desplegables!$B$3,AVERAGE(BV42,BH42)/X42,BV42/X42)))))</f>
        <v/>
      </c>
      <c r="BY42" s="92"/>
      <c r="BZ42" s="159" t="str">
        <f t="shared" si="7"/>
        <v/>
      </c>
      <c r="CA42" s="224"/>
      <c r="CB42" s="224"/>
      <c r="CC42" s="59"/>
      <c r="CD42" s="159" t="str">
        <f>IF(CC42="","",IF(IF(OR(P42=Desplegables!$B$5,P42=Desplegables!$B$6,),(Q42-CC42)/(Q42-X42),IF(P42=Desplegables!$B$3,CC42/W42,CC42/X42))&lt;0,0%,IF(IF(OR(P42=Desplegables!$B$5,P42=Desplegables!$B$6,),(Q42-CC42)/(Q42-X42),IF(P42=Desplegables!$B$3,CC42/W42,CC42/X42))&gt;1,100%,IF(OR(P42=Desplegables!$B$5,P42=Desplegables!$B$6,),(Q42-CC42)/(Q42-X42),IF(P42=Desplegables!$B$3,CC42/W42,CC42/X42)))))</f>
        <v/>
      </c>
      <c r="CE42" s="159" t="str">
        <f>IF(CC42="","",IF(IF(OR(P42=Desplegables!$B$5,P42=Desplegables!$B$6,),(Q42-CC42)/(Q42-X42),IF(P42=Desplegables!$B$3,AVERAGE(CC42,BV42,BH42)/X42,CC42/X42))&lt;0,0%,IF(IF(OR(P42=Desplegables!$B$5,P42=Desplegables!$B$6,),(Q42-CC42)/(Q42-X42),IF(P42=Desplegables!$B$3,AVERAGE(CC42,BV42,BH42)/X42,CC42/X42))&gt;1,100%,IF(OR(P42=Desplegables!$B$5,P42=Desplegables!$B$6,),(Q42-CC42)/(Q42-X42),IF(P42=Desplegables!$B$3,AVERAGE(CC42,BV42,BH42)/X42,CC42/X42)))))</f>
        <v/>
      </c>
      <c r="CF42" s="92"/>
      <c r="CG42" s="159" t="str">
        <f t="shared" si="8"/>
        <v/>
      </c>
      <c r="CH42" s="224"/>
      <c r="CI42" s="224"/>
      <c r="CJ42" s="59"/>
      <c r="CK42" s="159" t="str">
        <f>IF(CJ42="","",IF(IF(OR(P42=Desplegables!$B$5,P42=Desplegables!$B$6,),(Q42-CJ42)/(Q42-X42),IF(P42=Desplegables!$B$3,CJ42/W42,CJ42/X42))&lt;0,0%,IF(IF(OR(P42=Desplegables!$B$5,P42=Desplegables!$B$6,),(Q42-CJ42)/(Q42-X42),IF(P42=Desplegables!$B$3,CJ42/W42,CJ42/X42))&gt;1,100%,IF(OR(P42=Desplegables!$B$5,P42=Desplegables!$B$6,),(Q42-CJ42)/(Q42-X42),IF(P42=Desplegables!$B$3,CJ42/W42,CJ42/X42)))))</f>
        <v/>
      </c>
      <c r="CL42" s="159" t="str">
        <f>IF(CJ42="","",IF(IF(OR(P42=Desplegables!$B$5,P42=Desplegables!$B$6,),(Q42-CJ42)/(Q42-X42),IF(P42=Desplegables!$B$3,AVERAGE(CJ42,BV42,BH42)/X42,CJ42/X42))&lt;0,0%,IF(IF(OR(P42=Desplegables!$B$5,P42=Desplegables!$B$6,),(Q42-CJ42)/(Q42-X42),IF(P42=Desplegables!$B$3,AVERAGE(CJ42,BV42,BH42)/X42,CJ42/X42))&gt;1,100%,IF(OR(P42=Desplegables!$B$5,P42=Desplegables!$B$6,),(Q42-CJ42)/(Q42-X42),IF(P42=Desplegables!$B$3,AVERAGE(CJ42,BV42,BH42)/X42,CJ42/X42)))))</f>
        <v/>
      </c>
      <c r="CM42" s="92"/>
      <c r="CN42" s="159" t="str">
        <f t="shared" si="9"/>
        <v/>
      </c>
      <c r="CO42" s="224"/>
      <c r="CP42" s="224"/>
    </row>
    <row r="43" spans="2:94" ht="80.099999999999994" customHeight="1">
      <c r="B43" s="214"/>
      <c r="C43" s="215"/>
      <c r="D43" s="166" t="s">
        <v>360</v>
      </c>
      <c r="E43" s="187">
        <v>0.03</v>
      </c>
      <c r="F43" s="132" t="s">
        <v>167</v>
      </c>
      <c r="G43" s="110" t="s">
        <v>219</v>
      </c>
      <c r="H43" s="132" t="s">
        <v>264</v>
      </c>
      <c r="I43" s="132" t="s">
        <v>265</v>
      </c>
      <c r="J43" s="194" t="s">
        <v>266</v>
      </c>
      <c r="K43" s="133">
        <v>44743</v>
      </c>
      <c r="L43" s="130">
        <v>46387</v>
      </c>
      <c r="M43" s="129" t="s">
        <v>74</v>
      </c>
      <c r="N43" s="125" t="s">
        <v>337</v>
      </c>
      <c r="O43" s="125" t="s">
        <v>443</v>
      </c>
      <c r="P43" s="145" t="s">
        <v>75</v>
      </c>
      <c r="Q43" s="177">
        <v>0</v>
      </c>
      <c r="R43" s="178" t="s">
        <v>260</v>
      </c>
      <c r="S43" s="179">
        <v>0.3</v>
      </c>
      <c r="T43" s="179">
        <v>0.8</v>
      </c>
      <c r="U43" s="180">
        <v>0.9</v>
      </c>
      <c r="V43" s="155">
        <v>0.95</v>
      </c>
      <c r="W43" s="155">
        <v>1</v>
      </c>
      <c r="X43" s="155">
        <v>1</v>
      </c>
      <c r="Y43" s="91">
        <v>6</v>
      </c>
      <c r="Z43" s="91">
        <v>10</v>
      </c>
      <c r="AA43" s="91">
        <v>4</v>
      </c>
      <c r="AB43" s="91">
        <v>4</v>
      </c>
      <c r="AC43" s="91">
        <v>4</v>
      </c>
      <c r="AD43" s="91">
        <f t="shared" si="3"/>
        <v>28</v>
      </c>
      <c r="AE43" s="92">
        <v>6</v>
      </c>
      <c r="AF43" s="25" t="s">
        <v>144</v>
      </c>
      <c r="AG43" s="92"/>
      <c r="AH43" s="25"/>
      <c r="AI43" s="92">
        <v>10</v>
      </c>
      <c r="AJ43" s="25" t="s">
        <v>144</v>
      </c>
      <c r="AK43" s="92"/>
      <c r="AL43" s="25"/>
      <c r="AM43" s="91">
        <v>4</v>
      </c>
      <c r="AN43" s="25" t="s">
        <v>144</v>
      </c>
      <c r="AO43" s="91"/>
      <c r="AP43" s="25"/>
      <c r="AQ43" s="92">
        <v>4</v>
      </c>
      <c r="AR43" s="25" t="s">
        <v>144</v>
      </c>
      <c r="AS43" s="91"/>
      <c r="AT43" s="25"/>
      <c r="AU43" s="92">
        <v>4</v>
      </c>
      <c r="AV43" s="25" t="s">
        <v>144</v>
      </c>
      <c r="AW43" s="91"/>
      <c r="AX43" s="25"/>
      <c r="AY43" s="152">
        <f t="shared" si="1"/>
        <v>28</v>
      </c>
      <c r="AZ43" s="26"/>
      <c r="BA43" s="59"/>
      <c r="BB43" s="159"/>
      <c r="BC43" s="159"/>
      <c r="BD43" s="92"/>
      <c r="BE43" s="159"/>
      <c r="BF43" s="224"/>
      <c r="BG43" s="224"/>
      <c r="BH43" s="59"/>
      <c r="BI43" s="159"/>
      <c r="BJ43" s="159"/>
      <c r="BK43" s="92"/>
      <c r="BL43" s="159"/>
      <c r="BM43" s="224"/>
      <c r="BN43" s="224"/>
      <c r="BO43" s="59"/>
      <c r="BP43" s="159"/>
      <c r="BQ43" s="159"/>
      <c r="BR43" s="92"/>
      <c r="BS43" s="159"/>
      <c r="BT43" s="224"/>
      <c r="BU43" s="224"/>
      <c r="BV43" s="59"/>
      <c r="BW43" s="159"/>
      <c r="BX43" s="159"/>
      <c r="BY43" s="92"/>
      <c r="BZ43" s="159"/>
      <c r="CA43" s="224"/>
      <c r="CB43" s="224"/>
      <c r="CC43" s="59"/>
      <c r="CD43" s="159"/>
      <c r="CE43" s="159"/>
      <c r="CF43" s="92"/>
      <c r="CG43" s="159"/>
      <c r="CH43" s="224"/>
      <c r="CI43" s="224"/>
      <c r="CJ43" s="59"/>
      <c r="CK43" s="159"/>
      <c r="CL43" s="159"/>
      <c r="CM43" s="92"/>
      <c r="CN43" s="159"/>
      <c r="CO43" s="224"/>
      <c r="CP43" s="224"/>
    </row>
    <row r="44" spans="2:94" ht="68.099999999999994" customHeight="1">
      <c r="B44" s="214"/>
      <c r="C44" s="215"/>
      <c r="D44" s="166" t="s">
        <v>361</v>
      </c>
      <c r="E44" s="187">
        <v>0.04</v>
      </c>
      <c r="F44" s="132" t="s">
        <v>167</v>
      </c>
      <c r="G44" s="110" t="s">
        <v>219</v>
      </c>
      <c r="H44" s="132" t="s">
        <v>93</v>
      </c>
      <c r="I44" s="132" t="s">
        <v>261</v>
      </c>
      <c r="J44" s="194" t="s">
        <v>234</v>
      </c>
      <c r="K44" s="133">
        <v>44743</v>
      </c>
      <c r="L44" s="130">
        <v>46387</v>
      </c>
      <c r="M44" s="129" t="s">
        <v>74</v>
      </c>
      <c r="N44" s="125" t="s">
        <v>338</v>
      </c>
      <c r="O44" s="125" t="s">
        <v>444</v>
      </c>
      <c r="P44" s="131" t="s">
        <v>75</v>
      </c>
      <c r="Q44" s="177">
        <v>0</v>
      </c>
      <c r="R44" s="178" t="s">
        <v>260</v>
      </c>
      <c r="S44" s="141">
        <v>0.3</v>
      </c>
      <c r="T44" s="141">
        <v>0.5</v>
      </c>
      <c r="U44" s="180">
        <v>0.7</v>
      </c>
      <c r="V44" s="180">
        <v>0.8</v>
      </c>
      <c r="W44" s="180">
        <v>1</v>
      </c>
      <c r="X44" s="155">
        <v>1</v>
      </c>
      <c r="Y44" s="91">
        <v>5</v>
      </c>
      <c r="Z44" s="91">
        <v>3</v>
      </c>
      <c r="AA44" s="91">
        <v>3</v>
      </c>
      <c r="AB44" s="91">
        <v>2</v>
      </c>
      <c r="AC44" s="91">
        <v>10</v>
      </c>
      <c r="AD44" s="184">
        <f t="shared" si="3"/>
        <v>23</v>
      </c>
      <c r="AE44" s="92">
        <v>5</v>
      </c>
      <c r="AF44" s="25" t="s">
        <v>144</v>
      </c>
      <c r="AG44" s="92"/>
      <c r="AH44" s="25"/>
      <c r="AI44" s="92">
        <v>3</v>
      </c>
      <c r="AJ44" s="25" t="s">
        <v>144</v>
      </c>
      <c r="AK44" s="92"/>
      <c r="AL44" s="25"/>
      <c r="AM44" s="91">
        <v>3</v>
      </c>
      <c r="AN44" s="25" t="s">
        <v>144</v>
      </c>
      <c r="AO44" s="91"/>
      <c r="AP44" s="25"/>
      <c r="AQ44" s="92">
        <v>2</v>
      </c>
      <c r="AR44" s="25" t="s">
        <v>144</v>
      </c>
      <c r="AS44" s="91"/>
      <c r="AT44" s="25"/>
      <c r="AU44" s="92">
        <v>10</v>
      </c>
      <c r="AV44" s="25" t="s">
        <v>144</v>
      </c>
      <c r="AW44" s="91"/>
      <c r="AX44" s="25"/>
      <c r="AY44" s="152">
        <f t="shared" si="1"/>
        <v>23</v>
      </c>
      <c r="AZ44" s="26"/>
      <c r="BA44" s="59"/>
      <c r="BB44" s="159"/>
      <c r="BC44" s="159"/>
      <c r="BD44" s="92"/>
      <c r="BE44" s="159"/>
      <c r="BF44" s="224"/>
      <c r="BG44" s="224"/>
      <c r="BH44" s="59"/>
      <c r="BI44" s="159"/>
      <c r="BJ44" s="159"/>
      <c r="BK44" s="92"/>
      <c r="BL44" s="159"/>
      <c r="BM44" s="224"/>
      <c r="BN44" s="224"/>
      <c r="BO44" s="59"/>
      <c r="BP44" s="159"/>
      <c r="BQ44" s="159"/>
      <c r="BR44" s="92"/>
      <c r="BS44" s="159"/>
      <c r="BT44" s="224"/>
      <c r="BU44" s="224"/>
      <c r="BV44" s="59"/>
      <c r="BW44" s="159"/>
      <c r="BX44" s="159"/>
      <c r="BY44" s="92"/>
      <c r="BZ44" s="159"/>
      <c r="CA44" s="224"/>
      <c r="CB44" s="224"/>
      <c r="CC44" s="59"/>
      <c r="CD44" s="159"/>
      <c r="CE44" s="159"/>
      <c r="CF44" s="92"/>
      <c r="CG44" s="159"/>
      <c r="CH44" s="224"/>
      <c r="CI44" s="224"/>
      <c r="CJ44" s="59"/>
      <c r="CK44" s="159"/>
      <c r="CL44" s="159"/>
      <c r="CM44" s="92"/>
      <c r="CN44" s="159"/>
      <c r="CO44" s="224"/>
      <c r="CP44" s="224"/>
    </row>
    <row r="45" spans="2:94" ht="66" customHeight="1">
      <c r="B45" s="214"/>
      <c r="C45" s="215"/>
      <c r="D45" s="166" t="s">
        <v>362</v>
      </c>
      <c r="E45" s="187">
        <v>0.03</v>
      </c>
      <c r="F45" s="132" t="s">
        <v>167</v>
      </c>
      <c r="G45" s="110" t="s">
        <v>219</v>
      </c>
      <c r="H45" s="132" t="s">
        <v>300</v>
      </c>
      <c r="I45" s="132" t="s">
        <v>303</v>
      </c>
      <c r="J45" s="193" t="s">
        <v>339</v>
      </c>
      <c r="K45" s="133">
        <v>44743</v>
      </c>
      <c r="L45" s="130" t="s">
        <v>341</v>
      </c>
      <c r="M45" s="129" t="s">
        <v>74</v>
      </c>
      <c r="N45" s="125" t="s">
        <v>340</v>
      </c>
      <c r="O45" s="125" t="s">
        <v>445</v>
      </c>
      <c r="P45" s="145" t="s">
        <v>75</v>
      </c>
      <c r="Q45" s="177">
        <v>0</v>
      </c>
      <c r="R45" s="178" t="s">
        <v>260</v>
      </c>
      <c r="S45" s="141">
        <v>0.3</v>
      </c>
      <c r="T45" s="141">
        <v>0.8</v>
      </c>
      <c r="U45" s="180">
        <v>1</v>
      </c>
      <c r="V45" s="180"/>
      <c r="W45" s="180"/>
      <c r="X45" s="155">
        <v>1</v>
      </c>
      <c r="Y45" s="91">
        <v>10</v>
      </c>
      <c r="Z45" s="91">
        <v>5</v>
      </c>
      <c r="AA45" s="91">
        <v>5</v>
      </c>
      <c r="AB45" s="91"/>
      <c r="AC45" s="91"/>
      <c r="AD45" s="91">
        <f t="shared" si="3"/>
        <v>20</v>
      </c>
      <c r="AE45" s="92">
        <v>10</v>
      </c>
      <c r="AF45" s="25" t="s">
        <v>144</v>
      </c>
      <c r="AG45" s="92"/>
      <c r="AH45" s="25"/>
      <c r="AI45" s="92">
        <v>5</v>
      </c>
      <c r="AJ45" s="25" t="s">
        <v>144</v>
      </c>
      <c r="AK45" s="92"/>
      <c r="AL45" s="25"/>
      <c r="AM45" s="91">
        <v>5</v>
      </c>
      <c r="AN45" s="25" t="s">
        <v>144</v>
      </c>
      <c r="AO45" s="91"/>
      <c r="AP45" s="25"/>
      <c r="AQ45" s="91"/>
      <c r="AR45" s="25"/>
      <c r="AS45" s="91"/>
      <c r="AT45" s="25"/>
      <c r="AU45" s="91"/>
      <c r="AV45" s="25"/>
      <c r="AW45" s="91"/>
      <c r="AX45" s="25"/>
      <c r="AY45" s="152">
        <f t="shared" si="1"/>
        <v>20</v>
      </c>
      <c r="AZ45" s="26"/>
      <c r="BA45" s="59"/>
      <c r="BB45" s="159"/>
      <c r="BC45" s="159"/>
      <c r="BD45" s="92"/>
      <c r="BE45" s="159"/>
      <c r="BF45" s="224"/>
      <c r="BG45" s="224"/>
      <c r="BH45" s="59"/>
      <c r="BI45" s="159"/>
      <c r="BJ45" s="159"/>
      <c r="BK45" s="92"/>
      <c r="BL45" s="159"/>
      <c r="BM45" s="224"/>
      <c r="BN45" s="224"/>
      <c r="BO45" s="59"/>
      <c r="BP45" s="159"/>
      <c r="BQ45" s="159"/>
      <c r="BR45" s="92"/>
      <c r="BS45" s="159"/>
      <c r="BT45" s="224"/>
      <c r="BU45" s="224"/>
      <c r="BV45" s="59"/>
      <c r="BW45" s="159"/>
      <c r="BX45" s="159"/>
      <c r="BY45" s="92"/>
      <c r="BZ45" s="159"/>
      <c r="CA45" s="224"/>
      <c r="CB45" s="224"/>
      <c r="CC45" s="59"/>
      <c r="CD45" s="159"/>
      <c r="CE45" s="159"/>
      <c r="CF45" s="92"/>
      <c r="CG45" s="159"/>
      <c r="CH45" s="224"/>
      <c r="CI45" s="224"/>
      <c r="CJ45" s="59"/>
      <c r="CK45" s="159"/>
      <c r="CL45" s="159"/>
      <c r="CM45" s="92"/>
      <c r="CN45" s="159"/>
      <c r="CO45" s="224"/>
      <c r="CP45" s="224"/>
    </row>
    <row r="46" spans="2:94" ht="77.45" customHeight="1">
      <c r="B46" s="214"/>
      <c r="C46" s="215"/>
      <c r="D46" s="166" t="s">
        <v>363</v>
      </c>
      <c r="E46" s="187">
        <v>0.05</v>
      </c>
      <c r="F46" s="132" t="s">
        <v>167</v>
      </c>
      <c r="G46" s="110" t="s">
        <v>219</v>
      </c>
      <c r="H46" s="132" t="s">
        <v>264</v>
      </c>
      <c r="I46" s="132" t="s">
        <v>265</v>
      </c>
      <c r="J46" s="194" t="s">
        <v>266</v>
      </c>
      <c r="K46" s="133">
        <v>44927</v>
      </c>
      <c r="L46" s="130">
        <v>46387</v>
      </c>
      <c r="M46" s="129" t="s">
        <v>74</v>
      </c>
      <c r="N46" s="125" t="s">
        <v>342</v>
      </c>
      <c r="O46" s="125" t="s">
        <v>446</v>
      </c>
      <c r="P46" s="110" t="s">
        <v>75</v>
      </c>
      <c r="Q46" s="159">
        <v>0</v>
      </c>
      <c r="R46" s="128">
        <v>2022</v>
      </c>
      <c r="S46" s="127"/>
      <c r="T46" s="127">
        <v>0.2</v>
      </c>
      <c r="U46" s="127">
        <v>0.4</v>
      </c>
      <c r="V46" s="127">
        <v>0.9</v>
      </c>
      <c r="W46" s="127">
        <v>1</v>
      </c>
      <c r="X46" s="108">
        <f>W46</f>
        <v>1</v>
      </c>
      <c r="Y46" s="91"/>
      <c r="Z46" s="91">
        <v>5</v>
      </c>
      <c r="AA46" s="91">
        <v>50</v>
      </c>
      <c r="AB46" s="91">
        <v>992</v>
      </c>
      <c r="AC46" s="91">
        <v>5</v>
      </c>
      <c r="AD46" s="91">
        <f>IF(SUM(Y46:AC46)=0,"",SUM(Y46:AC46))</f>
        <v>1052</v>
      </c>
      <c r="AE46" s="92"/>
      <c r="AF46" s="25"/>
      <c r="AG46" s="92"/>
      <c r="AH46" s="25"/>
      <c r="AI46" s="92">
        <v>5</v>
      </c>
      <c r="AJ46" s="25" t="s">
        <v>144</v>
      </c>
      <c r="AK46" s="92"/>
      <c r="AL46" s="25"/>
      <c r="AM46" s="91">
        <v>50</v>
      </c>
      <c r="AN46" s="25" t="s">
        <v>144</v>
      </c>
      <c r="AO46" s="91"/>
      <c r="AP46" s="25"/>
      <c r="AQ46" s="91">
        <v>992</v>
      </c>
      <c r="AR46" s="25" t="s">
        <v>144</v>
      </c>
      <c r="AS46" s="91"/>
      <c r="AT46" s="25"/>
      <c r="AU46" s="91">
        <v>5</v>
      </c>
      <c r="AV46" s="25" t="s">
        <v>144</v>
      </c>
      <c r="AW46" s="91"/>
      <c r="AX46" s="25"/>
      <c r="AY46" s="152">
        <f t="shared" si="1"/>
        <v>1052</v>
      </c>
      <c r="AZ46" s="26"/>
      <c r="BA46" s="59"/>
      <c r="BB46" s="159"/>
      <c r="BC46" s="159"/>
      <c r="BD46" s="92"/>
      <c r="BE46" s="159"/>
      <c r="BF46" s="224"/>
      <c r="BG46" s="224"/>
      <c r="BH46" s="59"/>
      <c r="BI46" s="159"/>
      <c r="BJ46" s="159"/>
      <c r="BK46" s="92"/>
      <c r="BL46" s="159"/>
      <c r="BM46" s="224"/>
      <c r="BN46" s="224"/>
      <c r="BO46" s="59"/>
      <c r="BP46" s="159"/>
      <c r="BQ46" s="159"/>
      <c r="BR46" s="92"/>
      <c r="BS46" s="159"/>
      <c r="BT46" s="224"/>
      <c r="BU46" s="224"/>
      <c r="BV46" s="59"/>
      <c r="BW46" s="159"/>
      <c r="BX46" s="159"/>
      <c r="BY46" s="92"/>
      <c r="BZ46" s="159"/>
      <c r="CA46" s="224"/>
      <c r="CB46" s="224"/>
      <c r="CC46" s="59"/>
      <c r="CD46" s="159"/>
      <c r="CE46" s="159"/>
      <c r="CF46" s="92"/>
      <c r="CG46" s="159"/>
      <c r="CH46" s="224"/>
      <c r="CI46" s="224"/>
      <c r="CJ46" s="59"/>
      <c r="CK46" s="159"/>
      <c r="CL46" s="159"/>
      <c r="CM46" s="92"/>
      <c r="CN46" s="159"/>
      <c r="CO46" s="224"/>
      <c r="CP46" s="224"/>
    </row>
    <row r="47" spans="2:94" ht="98.1" customHeight="1">
      <c r="B47" s="214" t="s">
        <v>388</v>
      </c>
      <c r="C47" s="215">
        <v>0.2</v>
      </c>
      <c r="D47" s="106" t="s">
        <v>344</v>
      </c>
      <c r="E47" s="144">
        <v>0.04</v>
      </c>
      <c r="F47" s="132" t="s">
        <v>167</v>
      </c>
      <c r="G47" s="110" t="s">
        <v>253</v>
      </c>
      <c r="H47" s="132" t="s">
        <v>383</v>
      </c>
      <c r="I47" s="139" t="s">
        <v>394</v>
      </c>
      <c r="J47" s="193" t="s">
        <v>395</v>
      </c>
      <c r="K47" s="133">
        <v>44743</v>
      </c>
      <c r="L47" s="130">
        <v>45473</v>
      </c>
      <c r="M47" s="129" t="s">
        <v>74</v>
      </c>
      <c r="N47" s="125" t="s">
        <v>407</v>
      </c>
      <c r="O47" s="147" t="s">
        <v>447</v>
      </c>
      <c r="P47" s="110" t="s">
        <v>75</v>
      </c>
      <c r="Q47" s="159">
        <v>0</v>
      </c>
      <c r="R47" s="128">
        <v>2021</v>
      </c>
      <c r="S47" s="127">
        <v>0.3</v>
      </c>
      <c r="T47" s="127">
        <v>0.9</v>
      </c>
      <c r="U47" s="127">
        <v>1</v>
      </c>
      <c r="V47" s="127"/>
      <c r="W47" s="127"/>
      <c r="X47" s="108">
        <v>1</v>
      </c>
      <c r="Y47" s="91">
        <v>10</v>
      </c>
      <c r="Z47" s="91">
        <v>20</v>
      </c>
      <c r="AA47" s="91">
        <v>5</v>
      </c>
      <c r="AB47" s="91"/>
      <c r="AC47" s="91"/>
      <c r="AD47" s="91">
        <f t="shared" si="3"/>
        <v>35</v>
      </c>
      <c r="AE47" s="92">
        <v>10</v>
      </c>
      <c r="AF47" s="25" t="s">
        <v>144</v>
      </c>
      <c r="AG47" s="92"/>
      <c r="AH47" s="25"/>
      <c r="AI47" s="92">
        <v>20</v>
      </c>
      <c r="AJ47" s="25" t="s">
        <v>144</v>
      </c>
      <c r="AK47" s="92"/>
      <c r="AL47" s="25"/>
      <c r="AM47" s="92">
        <v>5</v>
      </c>
      <c r="AN47" s="25" t="s">
        <v>144</v>
      </c>
      <c r="AO47" s="92"/>
      <c r="AP47" s="25"/>
      <c r="AQ47" s="92"/>
      <c r="AR47" s="25"/>
      <c r="AS47" s="92"/>
      <c r="AT47" s="25"/>
      <c r="AU47" s="92"/>
      <c r="AV47" s="25"/>
      <c r="AW47" s="92"/>
      <c r="AX47" s="25"/>
      <c r="AY47" s="152">
        <f t="shared" si="1"/>
        <v>35</v>
      </c>
      <c r="AZ47" s="26"/>
      <c r="BA47" s="59"/>
      <c r="BB47" s="159" t="str">
        <f>IF(BA47="","",IF(IF(OR(P47=Desplegables!$B$5,P47=Desplegables!$B$6,),(Q47-BA47)/(Q47-S47),BA47/S47)&lt;0,0%,IF(IF(OR(P47=Desplegables!$B$5,P47=Desplegables!$B$6,),(Q47-BA47)/(Q47-S47),BA47/S47)&gt;1,100%,IF(OR(P47=Desplegables!$B$5,P47=Desplegables!$B$6,),(Q47-BA47)/(Q47-S47),BA47/S47))))</f>
        <v/>
      </c>
      <c r="BC47" s="159" t="str">
        <f>IF(BA47="","",IF(IF(OR(P47=Desplegables!$B$5,P47=Desplegables!$B$6,),(Q47-BA47)/(Q47-X47),BA47/X47)&lt;0,0%,IF(IF(OR(P47=Desplegables!$B$5,P47=Desplegables!$B$6,),(Q47-BA47)/(Q47-X47),BA47/X47)&gt;1,100%,IF(OR(P47=Desplegables!$B$5,P47=Desplegables!$B$6,),(Q47-BA47)/(Q47-X47),BA47/X47))))</f>
        <v/>
      </c>
      <c r="BD47" s="92"/>
      <c r="BE47" s="159" t="str">
        <f t="shared" si="4"/>
        <v/>
      </c>
      <c r="BF47" s="224">
        <f>IFERROR((SUMPRODUCT($E$47:$E$52,BB47:BB52)*100%)/SUM($E$47:$E$52),"")</f>
        <v>0</v>
      </c>
      <c r="BG47" s="224">
        <f>IFERROR((SUMPRODUCT($E$47:$E$52,BC47:BC52)*100%)/SUM($E$47:$E$52),"")</f>
        <v>0</v>
      </c>
      <c r="BH47" s="59"/>
      <c r="BI47" s="159" t="str">
        <f>IF(BH47="","",IF(IF(OR(P47=Desplegables!$B$5,P47=Desplegables!$B$6,),(Q47-BH47)/(Q47-S47),BH47/S47)&lt;0,0%,IF(IF(OR(P47=Desplegables!$B$5,P47=Desplegables!$B$6,),(Q47-BH47)/(Q47-S47),BH47/S47)&gt;1,100%,IF(OR(P47=Desplegables!$B$5,P47=Desplegables!$B$6,),(Q47-BH47)/(Q47-S47),BH47/S47))))</f>
        <v/>
      </c>
      <c r="BJ47" s="159" t="str">
        <f>IF(BH47="","",IF(IF(OR(P47=Desplegables!$B$5,P47=Desplegables!$B$6,),(Q47-BH47)/(Q47-X47),BH47/X47)&lt;0,0%,IF(IF(OR(P47=Desplegables!$B$5,P47=Desplegables!$B$6,),(Q47-BH47)/(Q47-X47),BH47/X47)&gt;1,100%,IF(OR(P47=Desplegables!$B$5,P47=Desplegables!$B$6,),(Q47-BH47)/(Q47-X47),BH47/X47))))</f>
        <v/>
      </c>
      <c r="BK47" s="92"/>
      <c r="BL47" s="159" t="str">
        <f t="shared" si="5"/>
        <v/>
      </c>
      <c r="BM47" s="224">
        <f>IFERROR((SUMPRODUCT($E$47:$E$52,BI47:BI52)*100%)/SUM($E$47:$E$52),"")</f>
        <v>0</v>
      </c>
      <c r="BN47" s="224">
        <f>IFERROR((SUMPRODUCT($E$47:$E$52,BJ47:BJ52)*100%)/SUM($E$47:$E$52),"")</f>
        <v>0</v>
      </c>
      <c r="BO47" s="59"/>
      <c r="BP47" s="159" t="str">
        <f>IF(BO47="","",IF(IF(OR(P47=Desplegables!$B$5,P47=Desplegables!$B$6,),(Q47-BO47)/(Q47-T47),BO47/T47)&lt;0,0%,IF(IF(OR(P47=Desplegables!$B$5,P47=Desplegables!$B$6,),(Q47-BO47)/(Q47-T47),BO47/T47)&gt;1,100%,IF(OR(P47=Desplegables!$B$5,P47=Desplegables!$B$6,),(Q47-BO47)/(Q47-T47),BO47/T47))))</f>
        <v/>
      </c>
      <c r="BQ47" s="159" t="str">
        <f>IF(BO47="","",IF(IF(OR(P47=Desplegables!$B$5,P47=Desplegables!$B$6,),(Q47-BO47)/(Q47-X47),IF(P47=Desplegables!$B$3,AVERAGE(BO47,BH47)/X47,BO47/X47))&lt;0,0%,IF(IF(OR(P47=Desplegables!$B$5,P47=Desplegables!$B$6,),(Q47-BO47)/(Q47-X47),IF(P47=Desplegables!$B$3,AVERAGE(BO47,BH47)/X47,BO47/X47))&gt;1,100%,IF(OR(P47=Desplegables!$B$5,P47=Desplegables!$B$6,),(Q47-BO47)/(Q47-X47),IF(P47=Desplegables!$B$3,AVERAGE(BO47,BH47)/X47,BO47/X47)))))</f>
        <v/>
      </c>
      <c r="BR47" s="92"/>
      <c r="BS47" s="159" t="str">
        <f t="shared" si="6"/>
        <v/>
      </c>
      <c r="BT47" s="224">
        <f>IFERROR((SUMPRODUCT($E$47:$E$52,BP47:BP52)*100%)/SUM($E$47:$E$52),"")</f>
        <v>0</v>
      </c>
      <c r="BU47" s="224">
        <f>IFERROR((SUMPRODUCT($E$47:$E$52,BQ47:BQ52)*100%)/SUM($E$47:$E$52),"")</f>
        <v>0</v>
      </c>
      <c r="BV47" s="59"/>
      <c r="BW47" s="159" t="str">
        <f>IF(BV47="","",IF(IF(OR(P47=Desplegables!$B$5,P47=Desplegables!$B$6,),(Q47-BV47)/(Q47-T47),BV47/T47)&lt;0,0%,IF(IF(OR(P47=Desplegables!$B$5,P47=Desplegables!$B$6,),(Q47-BV47)/(Q47-T47),BV47/T47)&gt;1,100%,IF(OR(P47=Desplegables!$B$5,P47=Desplegables!$B$6,),(Q47-BV47)/(Q47-T47),BV47/T47))))</f>
        <v/>
      </c>
      <c r="BX47" s="159" t="str">
        <f>IF(BV47="","",IF(IF(OR(P47=Desplegables!$B$5,P47=Desplegables!$B$6,),(Q47-BV47)/(Q47-X47),IF(P47=Desplegables!$B$3,AVERAGE(BV47,BH47)/X47,BV47/X47))&lt;0,0%,IF(IF(OR(P47=Desplegables!$B$5,P47=Desplegables!$B$6,),(Q47-BV47)/(Q47-X47),IF(P47=Desplegables!$B$3,AVERAGE(BV47,BH47)/X47,BV47/X47))&gt;1,100%,IF(OR(P47=Desplegables!$B$5,P47=Desplegables!$B$6,),(Q47-BV47)/(Q47-X47),IF(P47=Desplegables!$B$3,AVERAGE(BV47,BH47)/X47,BV47/X47)))))</f>
        <v/>
      </c>
      <c r="BY47" s="92"/>
      <c r="BZ47" s="159" t="str">
        <f t="shared" si="7"/>
        <v/>
      </c>
      <c r="CA47" s="224">
        <f>IFERROR((SUMPRODUCT($E$47:$E$52,BW47:BW52)*100%)/SUM($E$47:$E$52),"")</f>
        <v>0</v>
      </c>
      <c r="CB47" s="224">
        <f>IFERROR((SUMPRODUCT($E$47:$E$52,BX47:BX52)*100%)/SUM($E$47:$E$52),"")</f>
        <v>0</v>
      </c>
      <c r="CC47" s="59"/>
      <c r="CD47" s="159" t="str">
        <f>IF(CC47="","",IF(IF(OR(P47=Desplegables!$B$5,P47=Desplegables!$B$6,),(Q47-CC47)/(Q47-X47),IF(P47=Desplegables!$B$3,CC47/W47,CC47/X47))&lt;0,0%,IF(IF(OR(P47=Desplegables!$B$5,P47=Desplegables!$B$6,),(Q47-CC47)/(Q47-X47),IF(P47=Desplegables!$B$3,CC47/W47,CC47/X47))&gt;1,100%,IF(OR(P47=Desplegables!$B$5,P47=Desplegables!$B$6,),(Q47-CC47)/(Q47-X47),IF(P47=Desplegables!$B$3,CC47/W47,CC47/X47)))))</f>
        <v/>
      </c>
      <c r="CE47" s="159" t="str">
        <f>IF(CC47="","",IF(IF(OR(P47=Desplegables!$B$5,P47=Desplegables!$B$6,),(Q47-CC47)/(Q47-X47),CC47/X47)&lt;0,0%,IF(IF(OR(P47=Desplegables!$B$5,P47=Desplegables!$B$6,),(Q47-CC47)/(Q47-X47),CC47/X47)&gt;1,100%,IF(OR(P47=Desplegables!$B$5,P47=Desplegables!$B$6,),(Q47-CC47)/(Q47-X47),CC47/X47))))</f>
        <v/>
      </c>
      <c r="CF47" s="92"/>
      <c r="CG47" s="159" t="str">
        <f t="shared" si="8"/>
        <v/>
      </c>
      <c r="CH47" s="224">
        <f>IFERROR((SUMPRODUCT($E$47:$E$52,CD47:CD52)*100%)/SUM($E$47:$E$52),"")</f>
        <v>0</v>
      </c>
      <c r="CI47" s="224">
        <f>IFERROR((SUMPRODUCT($E$47:$E$52,CE47:CE52)*100%)/SUM($E$47:$E$52),"")</f>
        <v>0</v>
      </c>
      <c r="CJ47" s="59"/>
      <c r="CK47" s="159" t="str">
        <f>IF(CJ47="","",IF(IF(OR(P47=Desplegables!$B$5,P47=Desplegables!$B$6,),(Q47-CJ47)/(Q47-X47),IF(P47=Desplegables!$B$3,CJ47/W47,CJ47/X47))&lt;0,0%,IF(IF(OR(P47=Desplegables!$B$5,P47=Desplegables!$B$6,),(Q47-CJ47)/(Q47-X47),IF(P47=Desplegables!$B$3,CJ47/W47,CJ47/X47))&gt;1,100%,IF(OR(P47=Desplegables!$B$5,P47=Desplegables!$B$6,),(Q47-CJ47)/(Q47-X47),IF(P47=Desplegables!$B$3,CJ47/W47,CJ47/X47)))))</f>
        <v/>
      </c>
      <c r="CL47" s="159" t="str">
        <f>IF(CJ47="","",IF(IF(OR(P47=Desplegables!$B$5,P47=Desplegables!$B$6,),(Q47-BV47)/(Q47-X47),IF(P47=Desplegables!$B$3,AVERAGE(CJ47,BV47,BH47)/X47,CJ47/X47))&lt;0,0%,IF(IF(OR(P47=Desplegables!$B$5,P47=Desplegables!$B$6,),(Q47-BV47)/(Q47-X47),IF(P47=Desplegables!$B$3,AVERAGE(CJ47,BV47,BH47)/X47,CJ47/X47))&gt;1,100%,IF(OR(P47=Desplegables!$B$5,P47=Desplegables!$B$6,),(Q47-BV47)/(Q47-X47),IF(P47=Desplegables!$B$3,AVERAGE(CJ47,BV47,BH47)/X47,CJ47/X47)))))</f>
        <v/>
      </c>
      <c r="CM47" s="92"/>
      <c r="CN47" s="159" t="str">
        <f t="shared" si="9"/>
        <v/>
      </c>
      <c r="CO47" s="224">
        <f>IFERROR((SUMPRODUCT($E$47:$E$52,CK47:CK52)*100%)/SUM($E$47:$E$52),"")</f>
        <v>0</v>
      </c>
      <c r="CP47" s="224">
        <f>IFERROR((SUMPRODUCT($E$47:$E$52,CL47:CL52)*100%)/SUM($E$47:$E$52),"")</f>
        <v>0</v>
      </c>
    </row>
    <row r="48" spans="2:94" ht="102.6" customHeight="1">
      <c r="B48" s="214"/>
      <c r="C48" s="215"/>
      <c r="D48" s="106" t="s">
        <v>346</v>
      </c>
      <c r="E48" s="144">
        <v>0.02</v>
      </c>
      <c r="F48" s="132" t="s">
        <v>167</v>
      </c>
      <c r="G48" s="110" t="s">
        <v>254</v>
      </c>
      <c r="H48" s="132" t="s">
        <v>255</v>
      </c>
      <c r="I48" s="139" t="s">
        <v>396</v>
      </c>
      <c r="J48" s="191" t="s">
        <v>397</v>
      </c>
      <c r="K48" s="133">
        <v>44743</v>
      </c>
      <c r="L48" s="130">
        <v>44926</v>
      </c>
      <c r="M48" s="129" t="s">
        <v>74</v>
      </c>
      <c r="N48" s="181" t="s">
        <v>347</v>
      </c>
      <c r="O48" s="182" t="s">
        <v>448</v>
      </c>
      <c r="P48" s="110" t="s">
        <v>75</v>
      </c>
      <c r="Q48" s="159">
        <v>0</v>
      </c>
      <c r="R48" s="128">
        <v>2021</v>
      </c>
      <c r="S48" s="127">
        <v>1</v>
      </c>
      <c r="T48" s="127"/>
      <c r="U48" s="127"/>
      <c r="V48" s="127"/>
      <c r="W48" s="127"/>
      <c r="X48" s="108">
        <v>1</v>
      </c>
      <c r="Y48" s="91">
        <v>10</v>
      </c>
      <c r="Z48" s="91"/>
      <c r="AA48" s="91"/>
      <c r="AB48" s="91"/>
      <c r="AC48" s="91"/>
      <c r="AD48" s="91">
        <f t="shared" ref="AD48:AD53" si="11">IF(SUM(Y48:AC48)=0,"",SUM(Y48:AC48))</f>
        <v>10</v>
      </c>
      <c r="AE48" s="92">
        <v>10</v>
      </c>
      <c r="AF48" s="25" t="s">
        <v>144</v>
      </c>
      <c r="AG48" s="92"/>
      <c r="AH48" s="25"/>
      <c r="AI48" s="92">
        <v>0</v>
      </c>
      <c r="AJ48" s="25" t="s">
        <v>144</v>
      </c>
      <c r="AK48" s="92"/>
      <c r="AL48" s="25"/>
      <c r="AM48" s="91"/>
      <c r="AN48" s="25"/>
      <c r="AO48" s="91"/>
      <c r="AP48" s="25"/>
      <c r="AQ48" s="91"/>
      <c r="AR48" s="25"/>
      <c r="AS48" s="91"/>
      <c r="AT48" s="25"/>
      <c r="AU48" s="91"/>
      <c r="AV48" s="25"/>
      <c r="AW48" s="91"/>
      <c r="AX48" s="25"/>
      <c r="AY48" s="152">
        <f t="shared" si="1"/>
        <v>10</v>
      </c>
      <c r="AZ48" s="26"/>
      <c r="BA48" s="59"/>
      <c r="BB48" s="159" t="str">
        <f>IF(BA48="","",IF(IF(OR(P48=Desplegables!$B$5,P48=Desplegables!$B$6,),(Q48-BA48)/(Q48-S48),BA48/S48)&lt;0,0%,IF(IF(OR(P48=Desplegables!$B$5,P48=Desplegables!$B$6,),(Q48-BA48)/(Q48-S48),BA48/S48)&gt;1,100%,IF(OR(P48=Desplegables!$B$5,P48=Desplegables!$B$6,),(Q48-BA48)/(Q48-S48),BA48/S48))))</f>
        <v/>
      </c>
      <c r="BC48" s="159" t="str">
        <f>IF(BA48="","",IF(IF(OR(P48=Desplegables!$B$5,P48=Desplegables!$B$6,),(Q48-BA48)/(Q48-X48),BA48/X48)&lt;0,0%,IF(IF(OR(P48=Desplegables!$B$5,P48=Desplegables!$B$6,),(Q48-BA48)/(Q48-X48),BA48/X48)&gt;1,100%,IF(OR(P48=Desplegables!$B$5,P48=Desplegables!$B$6,),(Q48-BA48)/(Q48-X48),BA48/X48))))</f>
        <v/>
      </c>
      <c r="BD48" s="92"/>
      <c r="BE48" s="159" t="str">
        <f t="shared" si="4"/>
        <v/>
      </c>
      <c r="BF48" s="224"/>
      <c r="BG48" s="224"/>
      <c r="BH48" s="59"/>
      <c r="BI48" s="159" t="str">
        <f>IF(BH48="","",IF(IF(OR(P48=Desplegables!$B$5,P48=Desplegables!$B$6,),(Q48-BH48)/(Q48-S48),BH48/S48)&lt;0,0%,IF(IF(OR(P48=Desplegables!$B$5,P48=Desplegables!$B$6,),(Q48-BH48)/(Q48-S48),BH48/S48)&gt;1,100%,IF(OR(P48=Desplegables!$B$5,P48=Desplegables!$B$6,),(Q48-BH48)/(Q48-S48),BH48/S48))))</f>
        <v/>
      </c>
      <c r="BJ48" s="159" t="str">
        <f>IF(BH48="","",IF(IF(OR(P48=Desplegables!$B$5,P48=Desplegables!$B$6,),(Q48-BH48)/(Q48-X48),BH48/X48)&lt;0,0%,IF(IF(OR(P48=Desplegables!$B$5,P48=Desplegables!$B$6,),(Q48-BH48)/(Q48-X48),BH48/X48)&gt;1,100%,IF(OR(P48=Desplegables!$B$5,P48=Desplegables!$B$6,),(Q48-BH48)/(Q48-X48),BH48/X48))))</f>
        <v/>
      </c>
      <c r="BK48" s="92"/>
      <c r="BL48" s="159" t="str">
        <f t="shared" si="5"/>
        <v/>
      </c>
      <c r="BM48" s="224"/>
      <c r="BN48" s="224"/>
      <c r="BO48" s="59"/>
      <c r="BP48" s="159" t="str">
        <f>IF(BO48="","",IF(IF(OR(P48=Desplegables!$B$5,P48=Desplegables!$B$6,),(Q48-BO48)/(Q48-T48),BO48/T48)&lt;0,0%,IF(IF(OR(P48=Desplegables!$B$5,P48=Desplegables!$B$6,),(Q48-BO48)/(Q48-T48),BO48/T48)&gt;1,100%,IF(OR(P48=Desplegables!$B$5,P48=Desplegables!$B$6,),(Q48-BO48)/(Q48-T48),BO48/T48))))</f>
        <v/>
      </c>
      <c r="BQ48" s="159" t="str">
        <f>IF(BO48="","",IF(IF(OR(P48=Desplegables!$B$5,P48=Desplegables!$B$6,),(Q48-BO48)/(Q48-X48),IF(P48=Desplegables!$B$3,AVERAGE(BO48,BH48)/X48,BO48/X48))&lt;0,0%,IF(IF(OR(P48=Desplegables!$B$5,P48=Desplegables!$B$6,),(Q48-BO48)/(Q48-X48),IF(P48=Desplegables!$B$3,AVERAGE(BO48,BH48)/X48,BO48/X48))&gt;1,100%,IF(OR(P48=Desplegables!$B$5,P48=Desplegables!$B$6,),(Q48-BO48)/(Q48-X48),IF(P48=Desplegables!$B$3,AVERAGE(BO48,BH48)/X48,BO48/X48)))))</f>
        <v/>
      </c>
      <c r="BR48" s="92"/>
      <c r="BS48" s="159" t="str">
        <f t="shared" si="6"/>
        <v/>
      </c>
      <c r="BT48" s="224"/>
      <c r="BU48" s="224"/>
      <c r="BV48" s="59"/>
      <c r="BW48" s="159" t="str">
        <f>IF(BV48="","",IF(IF(OR(P48=Desplegables!$B$5,P48=Desplegables!$B$6,),(Q48-BV48)/(Q48-T48),BV48/T48)&lt;0,0%,IF(IF(OR(P48=Desplegables!$B$5,P48=Desplegables!$B$6,),(Q48-BV48)/(Q48-T48),BV48/T48)&gt;1,100%,IF(OR(P48=Desplegables!$B$5,P48=Desplegables!$B$6,),(Q48-BV48)/(Q48-T48),BV48/T48))))</f>
        <v/>
      </c>
      <c r="BX48" s="159" t="str">
        <f>IF(BV48="","",IF(IF(OR(P48=Desplegables!$B$5,P48=Desplegables!$B$6,),(Q48-BV48)/(Q48-X48),IF(P48=Desplegables!$B$3,AVERAGE(BV48,BH48)/X48,BV48/X48))&lt;0,0%,IF(IF(OR(P48=Desplegables!$B$5,P48=Desplegables!$B$6,),(Q48-BV48)/(Q48-X48),IF(P48=Desplegables!$B$3,AVERAGE(BV48,BH48)/X48,BV48/X48))&gt;1,100%,IF(OR(P48=Desplegables!$B$5,P48=Desplegables!$B$6,),(Q48-BV48)/(Q48-X48),IF(P48=Desplegables!$B$3,AVERAGE(BV48,BH48)/X48,BV48/X48)))))</f>
        <v/>
      </c>
      <c r="BY48" s="92"/>
      <c r="BZ48" s="159" t="str">
        <f t="shared" si="7"/>
        <v/>
      </c>
      <c r="CA48" s="224"/>
      <c r="CB48" s="224"/>
      <c r="CC48" s="59"/>
      <c r="CD48" s="159" t="str">
        <f>IF(CC48="","",IF(IF(OR(P48=Desplegables!$B$5,P48=Desplegables!$B$6,),(Q48-CC48)/(Q48-X48),IF(P48=Desplegables!$B$3,CC48/W48,CC48/X48))&lt;0,0%,IF(IF(OR(P48=Desplegables!$B$5,P48=Desplegables!$B$6,),(Q48-CC48)/(Q48-X48),IF(P48=Desplegables!$B$3,CC48/W48,CC48/X48))&gt;1,100%,IF(OR(P48=Desplegables!$B$5,P48=Desplegables!$B$6,),(Q48-CC48)/(Q48-X48),IF(P48=Desplegables!$B$3,CC48/W48,CC48/X48)))))</f>
        <v/>
      </c>
      <c r="CE48" s="159" t="str">
        <f>IF(CC48="","",IF(IF(OR(P48=Desplegables!$B$5,P48=Desplegables!$B$6,),(Q48-CC48)/(Q48-X48),CC48/X48)&lt;0,0%,IF(IF(OR(P48=Desplegables!$B$5,P48=Desplegables!$B$6,),(Q48-CC48)/(Q48-X48),CC48/X48)&gt;1,100%,IF(OR(P48=Desplegables!$B$5,P48=Desplegables!$B$6,),(Q48-CC48)/(Q48-X48),CC48/X48))))</f>
        <v/>
      </c>
      <c r="CF48" s="92"/>
      <c r="CG48" s="159" t="str">
        <f t="shared" si="8"/>
        <v/>
      </c>
      <c r="CH48" s="224"/>
      <c r="CI48" s="224"/>
      <c r="CJ48" s="59"/>
      <c r="CK48" s="159" t="str">
        <f>IF(CJ48="","",IF(IF(OR(P48=Desplegables!$B$5,P48=Desplegables!$B$6,),(Q48-CJ48)/(Q48-X48),IF(P48=Desplegables!$B$3,CJ48/W48,CJ48/X48))&lt;0,0%,IF(IF(OR(P48=Desplegables!$B$5,P48=Desplegables!$B$6,),(Q48-CJ48)/(Q48-X48),IF(P48=Desplegables!$B$3,CJ48/W48,CJ48/X48))&gt;1,100%,IF(OR(P48=Desplegables!$B$5,P48=Desplegables!$B$6,),(Q48-CJ48)/(Q48-X48),IF(P48=Desplegables!$B$3,CJ48/W48,CJ48/X48)))))</f>
        <v/>
      </c>
      <c r="CL48" s="159" t="str">
        <f>IF(CJ48="","",IF(IF(OR(P48=Desplegables!$B$5,P48=Desplegables!$B$6,),(Q48-BV48)/(Q48-X48),IF(P48=Desplegables!$B$3,AVERAGE(CJ48,BV48,BH48)/X48,CJ48/X48))&lt;0,0%,IF(IF(OR(P48=Desplegables!$B$5,P48=Desplegables!$B$6,),(Q48-BV48)/(Q48-X48),IF(P48=Desplegables!$B$3,AVERAGE(CJ48,BV48,BH48)/X48,CJ48/X48))&gt;1,100%,IF(OR(P48=Desplegables!$B$5,P48=Desplegables!$B$6,),(Q48-BV48)/(Q48-X48),IF(P48=Desplegables!$B$3,AVERAGE(CJ48,BV48,BH48)/X48,CJ48/X48)))))</f>
        <v/>
      </c>
      <c r="CM48" s="92"/>
      <c r="CN48" s="159" t="str">
        <f t="shared" si="9"/>
        <v/>
      </c>
      <c r="CO48" s="224"/>
      <c r="CP48" s="224"/>
    </row>
    <row r="49" spans="1:94" ht="80.45" customHeight="1">
      <c r="B49" s="214"/>
      <c r="C49" s="215"/>
      <c r="D49" s="106" t="s">
        <v>345</v>
      </c>
      <c r="E49" s="144">
        <v>0.04</v>
      </c>
      <c r="F49" s="132" t="s">
        <v>167</v>
      </c>
      <c r="G49" s="110" t="s">
        <v>348</v>
      </c>
      <c r="H49" s="153" t="s">
        <v>349</v>
      </c>
      <c r="I49" s="171" t="s">
        <v>401</v>
      </c>
      <c r="J49" s="191" t="s">
        <v>398</v>
      </c>
      <c r="K49" s="133">
        <v>44743</v>
      </c>
      <c r="L49" s="130" t="s">
        <v>343</v>
      </c>
      <c r="M49" s="129" t="s">
        <v>74</v>
      </c>
      <c r="N49" s="125" t="s">
        <v>256</v>
      </c>
      <c r="O49" s="147" t="s">
        <v>449</v>
      </c>
      <c r="P49" s="110" t="s">
        <v>75</v>
      </c>
      <c r="Q49" s="159">
        <v>0</v>
      </c>
      <c r="R49" s="128">
        <v>2021</v>
      </c>
      <c r="S49" s="127">
        <v>0.25</v>
      </c>
      <c r="T49" s="127">
        <v>1</v>
      </c>
      <c r="U49" s="127"/>
      <c r="V49" s="127"/>
      <c r="W49" s="127"/>
      <c r="X49" s="108">
        <v>1</v>
      </c>
      <c r="Y49" s="91">
        <v>25</v>
      </c>
      <c r="Z49" s="91">
        <v>200</v>
      </c>
      <c r="AA49" s="91"/>
      <c r="AB49" s="91"/>
      <c r="AC49" s="91"/>
      <c r="AD49" s="91">
        <f t="shared" si="11"/>
        <v>225</v>
      </c>
      <c r="AE49" s="92">
        <v>25</v>
      </c>
      <c r="AF49" s="25" t="s">
        <v>144</v>
      </c>
      <c r="AG49" s="92"/>
      <c r="AH49" s="25"/>
      <c r="AI49" s="92">
        <v>200</v>
      </c>
      <c r="AJ49" s="25" t="s">
        <v>144</v>
      </c>
      <c r="AK49" s="92"/>
      <c r="AL49" s="25"/>
      <c r="AM49" s="91"/>
      <c r="AN49" s="25"/>
      <c r="AO49" s="91"/>
      <c r="AP49" s="25"/>
      <c r="AQ49" s="91"/>
      <c r="AR49" s="25"/>
      <c r="AS49" s="91"/>
      <c r="AT49" s="25"/>
      <c r="AU49" s="91"/>
      <c r="AV49" s="25"/>
      <c r="AW49" s="91"/>
      <c r="AX49" s="25"/>
      <c r="AY49" s="152">
        <f t="shared" si="1"/>
        <v>225</v>
      </c>
      <c r="AZ49" s="26"/>
      <c r="BA49" s="59"/>
      <c r="BB49" s="159"/>
      <c r="BC49" s="159"/>
      <c r="BD49" s="92"/>
      <c r="BE49" s="159"/>
      <c r="BF49" s="224"/>
      <c r="BG49" s="224"/>
      <c r="BH49" s="59"/>
      <c r="BI49" s="159"/>
      <c r="BJ49" s="159"/>
      <c r="BK49" s="92"/>
      <c r="BL49" s="159"/>
      <c r="BM49" s="224"/>
      <c r="BN49" s="224"/>
      <c r="BO49" s="59"/>
      <c r="BP49" s="159"/>
      <c r="BQ49" s="159"/>
      <c r="BR49" s="92"/>
      <c r="BS49" s="159"/>
      <c r="BT49" s="224"/>
      <c r="BU49" s="224"/>
      <c r="BV49" s="59"/>
      <c r="BW49" s="159"/>
      <c r="BX49" s="159"/>
      <c r="BY49" s="92"/>
      <c r="BZ49" s="159"/>
      <c r="CA49" s="224"/>
      <c r="CB49" s="224"/>
      <c r="CC49" s="59"/>
      <c r="CD49" s="159"/>
      <c r="CE49" s="159"/>
      <c r="CF49" s="92"/>
      <c r="CG49" s="159"/>
      <c r="CH49" s="224"/>
      <c r="CI49" s="224"/>
      <c r="CJ49" s="59"/>
      <c r="CK49" s="159"/>
      <c r="CL49" s="159"/>
      <c r="CM49" s="92"/>
      <c r="CN49" s="159"/>
      <c r="CO49" s="224"/>
      <c r="CP49" s="224"/>
    </row>
    <row r="50" spans="1:94" ht="132.94999999999999" customHeight="1">
      <c r="B50" s="214"/>
      <c r="C50" s="215"/>
      <c r="D50" s="106" t="s">
        <v>268</v>
      </c>
      <c r="E50" s="144">
        <v>0.04</v>
      </c>
      <c r="F50" s="132" t="s">
        <v>167</v>
      </c>
      <c r="G50" s="110" t="s">
        <v>219</v>
      </c>
      <c r="H50" s="132" t="s">
        <v>173</v>
      </c>
      <c r="I50" s="139" t="s">
        <v>408</v>
      </c>
      <c r="J50" s="193" t="s">
        <v>243</v>
      </c>
      <c r="K50" s="133">
        <v>44743</v>
      </c>
      <c r="L50" s="130">
        <v>46387</v>
      </c>
      <c r="M50" s="131" t="s">
        <v>74</v>
      </c>
      <c r="N50" s="125" t="s">
        <v>244</v>
      </c>
      <c r="O50" s="125" t="s">
        <v>450</v>
      </c>
      <c r="P50" s="145" t="s">
        <v>75</v>
      </c>
      <c r="Q50" s="159">
        <v>0</v>
      </c>
      <c r="R50" s="128">
        <v>2021</v>
      </c>
      <c r="S50" s="146">
        <v>0.4</v>
      </c>
      <c r="T50" s="146">
        <v>0.5</v>
      </c>
      <c r="U50" s="146">
        <v>0.6</v>
      </c>
      <c r="V50" s="146">
        <v>0.7</v>
      </c>
      <c r="W50" s="146">
        <v>1</v>
      </c>
      <c r="X50" s="108">
        <v>1</v>
      </c>
      <c r="Y50" s="91">
        <v>20</v>
      </c>
      <c r="Z50" s="91">
        <v>30</v>
      </c>
      <c r="AA50" s="91">
        <v>30</v>
      </c>
      <c r="AB50" s="91">
        <v>30</v>
      </c>
      <c r="AC50" s="91">
        <v>50</v>
      </c>
      <c r="AD50" s="91">
        <f t="shared" si="11"/>
        <v>160</v>
      </c>
      <c r="AE50" s="92">
        <v>20</v>
      </c>
      <c r="AF50" s="25" t="s">
        <v>144</v>
      </c>
      <c r="AG50" s="92"/>
      <c r="AH50" s="25"/>
      <c r="AI50" s="92">
        <v>30</v>
      </c>
      <c r="AJ50" s="25" t="s">
        <v>144</v>
      </c>
      <c r="AK50" s="92"/>
      <c r="AL50" s="25"/>
      <c r="AM50" s="92">
        <v>30</v>
      </c>
      <c r="AN50" s="25" t="s">
        <v>144</v>
      </c>
      <c r="AO50" s="91"/>
      <c r="AP50" s="25"/>
      <c r="AQ50" s="91">
        <v>30</v>
      </c>
      <c r="AR50" s="25" t="s">
        <v>144</v>
      </c>
      <c r="AS50" s="91"/>
      <c r="AT50" s="25"/>
      <c r="AU50" s="91">
        <v>50</v>
      </c>
      <c r="AV50" s="25" t="s">
        <v>144</v>
      </c>
      <c r="AW50" s="91"/>
      <c r="AX50" s="25"/>
      <c r="AY50" s="152">
        <f t="shared" si="1"/>
        <v>160</v>
      </c>
      <c r="AZ50" s="26"/>
      <c r="BA50" s="59"/>
      <c r="BB50" s="159"/>
      <c r="BC50" s="159"/>
      <c r="BD50" s="92"/>
      <c r="BE50" s="159"/>
      <c r="BF50" s="224"/>
      <c r="BG50" s="224"/>
      <c r="BH50" s="59"/>
      <c r="BI50" s="159"/>
      <c r="BJ50" s="159"/>
      <c r="BK50" s="92"/>
      <c r="BL50" s="159"/>
      <c r="BM50" s="224"/>
      <c r="BN50" s="224"/>
      <c r="BO50" s="59"/>
      <c r="BP50" s="159"/>
      <c r="BQ50" s="159"/>
      <c r="BR50" s="92"/>
      <c r="BS50" s="159"/>
      <c r="BT50" s="224"/>
      <c r="BU50" s="224"/>
      <c r="BV50" s="59"/>
      <c r="BW50" s="159"/>
      <c r="BX50" s="159"/>
      <c r="BY50" s="92"/>
      <c r="BZ50" s="159"/>
      <c r="CA50" s="224"/>
      <c r="CB50" s="224"/>
      <c r="CC50" s="59"/>
      <c r="CD50" s="159"/>
      <c r="CE50" s="159"/>
      <c r="CF50" s="92"/>
      <c r="CG50" s="159"/>
      <c r="CH50" s="224"/>
      <c r="CI50" s="224"/>
      <c r="CJ50" s="59"/>
      <c r="CK50" s="159"/>
      <c r="CL50" s="159"/>
      <c r="CM50" s="92"/>
      <c r="CN50" s="159"/>
      <c r="CO50" s="224"/>
      <c r="CP50" s="224"/>
    </row>
    <row r="51" spans="1:94" ht="76.5">
      <c r="B51" s="214"/>
      <c r="C51" s="215"/>
      <c r="D51" s="106" t="s">
        <v>379</v>
      </c>
      <c r="E51" s="144">
        <v>0.02</v>
      </c>
      <c r="F51" s="132" t="s">
        <v>167</v>
      </c>
      <c r="G51" s="110" t="s">
        <v>219</v>
      </c>
      <c r="H51" s="132" t="s">
        <v>93</v>
      </c>
      <c r="I51" s="139" t="s">
        <v>380</v>
      </c>
      <c r="J51" s="193" t="s">
        <v>381</v>
      </c>
      <c r="K51" s="133">
        <v>44743</v>
      </c>
      <c r="L51" s="130">
        <v>45291</v>
      </c>
      <c r="M51" s="131" t="s">
        <v>74</v>
      </c>
      <c r="N51" s="125" t="s">
        <v>382</v>
      </c>
      <c r="O51" s="125" t="s">
        <v>451</v>
      </c>
      <c r="P51" s="145" t="s">
        <v>75</v>
      </c>
      <c r="Q51" s="159">
        <v>0</v>
      </c>
      <c r="R51" s="128">
        <v>2021</v>
      </c>
      <c r="S51" s="146">
        <v>0.3</v>
      </c>
      <c r="T51" s="146">
        <v>1</v>
      </c>
      <c r="U51" s="146"/>
      <c r="V51" s="146"/>
      <c r="W51" s="146"/>
      <c r="X51" s="108"/>
      <c r="Y51" s="91">
        <v>3</v>
      </c>
      <c r="Z51" s="91">
        <v>10</v>
      </c>
      <c r="AA51" s="91"/>
      <c r="AB51" s="91"/>
      <c r="AC51" s="91"/>
      <c r="AD51" s="91">
        <f t="shared" si="11"/>
        <v>13</v>
      </c>
      <c r="AE51" s="92">
        <v>3</v>
      </c>
      <c r="AF51" s="25" t="s">
        <v>144</v>
      </c>
      <c r="AG51" s="92"/>
      <c r="AH51" s="25"/>
      <c r="AI51" s="92">
        <v>10</v>
      </c>
      <c r="AJ51" s="25" t="s">
        <v>144</v>
      </c>
      <c r="AK51" s="92"/>
      <c r="AL51" s="25"/>
      <c r="AM51" s="92"/>
      <c r="AN51" s="25"/>
      <c r="AO51" s="91"/>
      <c r="AP51" s="25"/>
      <c r="AQ51" s="91"/>
      <c r="AR51" s="25"/>
      <c r="AS51" s="91"/>
      <c r="AT51" s="25"/>
      <c r="AU51" s="91"/>
      <c r="AV51" s="25"/>
      <c r="AW51" s="91"/>
      <c r="AX51" s="25"/>
      <c r="AY51" s="152">
        <f t="shared" si="1"/>
        <v>13</v>
      </c>
      <c r="AZ51" s="26"/>
      <c r="BA51" s="59"/>
      <c r="BB51" s="159"/>
      <c r="BC51" s="159"/>
      <c r="BD51" s="92"/>
      <c r="BE51" s="159"/>
      <c r="BF51" s="224"/>
      <c r="BG51" s="224"/>
      <c r="BH51" s="59"/>
      <c r="BI51" s="159"/>
      <c r="BJ51" s="159"/>
      <c r="BK51" s="92"/>
      <c r="BL51" s="159"/>
      <c r="BM51" s="224"/>
      <c r="BN51" s="224"/>
      <c r="BO51" s="59"/>
      <c r="BP51" s="159"/>
      <c r="BQ51" s="159"/>
      <c r="BR51" s="92"/>
      <c r="BS51" s="159"/>
      <c r="BT51" s="224"/>
      <c r="BU51" s="224"/>
      <c r="BV51" s="59"/>
      <c r="BW51" s="159"/>
      <c r="BX51" s="159"/>
      <c r="BY51" s="92"/>
      <c r="BZ51" s="159"/>
      <c r="CA51" s="224"/>
      <c r="CB51" s="224"/>
      <c r="CC51" s="59"/>
      <c r="CD51" s="159"/>
      <c r="CE51" s="159"/>
      <c r="CF51" s="92"/>
      <c r="CG51" s="159"/>
      <c r="CH51" s="224"/>
      <c r="CI51" s="224"/>
      <c r="CJ51" s="59"/>
      <c r="CK51" s="159"/>
      <c r="CL51" s="159"/>
      <c r="CM51" s="92"/>
      <c r="CN51" s="159"/>
      <c r="CO51" s="224"/>
      <c r="CP51" s="224"/>
    </row>
    <row r="52" spans="1:94" ht="87.6" customHeight="1" thickBot="1">
      <c r="B52" s="214"/>
      <c r="C52" s="215"/>
      <c r="D52" s="106" t="s">
        <v>378</v>
      </c>
      <c r="E52" s="144">
        <v>0.04</v>
      </c>
      <c r="F52" s="132" t="s">
        <v>167</v>
      </c>
      <c r="G52" s="110" t="s">
        <v>254</v>
      </c>
      <c r="H52" s="132" t="s">
        <v>400</v>
      </c>
      <c r="I52" s="139" t="s">
        <v>409</v>
      </c>
      <c r="J52" s="191" t="s">
        <v>399</v>
      </c>
      <c r="K52" s="133">
        <v>44743</v>
      </c>
      <c r="L52" s="130">
        <v>45291</v>
      </c>
      <c r="M52" s="129" t="s">
        <v>74</v>
      </c>
      <c r="N52" s="148" t="s">
        <v>257</v>
      </c>
      <c r="O52" s="142" t="s">
        <v>452</v>
      </c>
      <c r="P52" s="110" t="s">
        <v>75</v>
      </c>
      <c r="Q52" s="159">
        <v>0</v>
      </c>
      <c r="R52" s="128">
        <v>2021</v>
      </c>
      <c r="S52" s="127">
        <v>0.4</v>
      </c>
      <c r="T52" s="127">
        <v>1</v>
      </c>
      <c r="U52" s="127"/>
      <c r="V52" s="127"/>
      <c r="W52" s="127"/>
      <c r="X52" s="108">
        <v>1</v>
      </c>
      <c r="Y52" s="91">
        <v>2</v>
      </c>
      <c r="Z52" s="91">
        <v>3</v>
      </c>
      <c r="AA52" s="91"/>
      <c r="AB52" s="91"/>
      <c r="AC52" s="91"/>
      <c r="AD52" s="91">
        <f t="shared" si="11"/>
        <v>5</v>
      </c>
      <c r="AE52" s="92">
        <v>2</v>
      </c>
      <c r="AF52" s="25" t="s">
        <v>144</v>
      </c>
      <c r="AG52" s="92"/>
      <c r="AH52" s="25"/>
      <c r="AI52" s="92">
        <v>3</v>
      </c>
      <c r="AJ52" s="25" t="s">
        <v>144</v>
      </c>
      <c r="AK52" s="92"/>
      <c r="AL52" s="25"/>
      <c r="AM52" s="91"/>
      <c r="AN52" s="25"/>
      <c r="AO52" s="91"/>
      <c r="AP52" s="25"/>
      <c r="AQ52" s="91"/>
      <c r="AR52" s="25"/>
      <c r="AS52" s="91"/>
      <c r="AT52" s="25"/>
      <c r="AU52" s="91"/>
      <c r="AV52" s="25"/>
      <c r="AW52" s="91"/>
      <c r="AX52" s="25"/>
      <c r="AY52" s="152">
        <f t="shared" si="1"/>
        <v>5</v>
      </c>
      <c r="AZ52" s="26"/>
      <c r="BA52" s="59"/>
      <c r="BB52" s="159" t="str">
        <f>IF(BA52="","",IF(IF(OR(P52=Desplegables!$B$5,P52=Desplegables!$B$6,),(Q52-BA52)/(Q52-S52),BA52/S52)&lt;0,0%,IF(IF(OR(P52=Desplegables!$B$5,P52=Desplegables!$B$6,),(Q52-BA52)/(Q52-S52),BA52/S52)&gt;1,100%,IF(OR(P52=Desplegables!$B$5,P52=Desplegables!$B$6,),(Q52-BA52)/(Q52-S52),BA52/S52))))</f>
        <v/>
      </c>
      <c r="BC52" s="159" t="str">
        <f>IF(BA52="","",IF(IF(OR(P52=Desplegables!$B$5,P52=Desplegables!$B$6,),(Q52-BA52)/(Q52-X52),BA52/X52)&lt;0,0%,IF(IF(OR(P52=Desplegables!$B$5,P52=Desplegables!$B$6,),(Q52-BA52)/(Q52-X52),BA52/X52)&gt;1,100%,IF(OR(P52=Desplegables!$B$5,P52=Desplegables!$B$6,),(Q52-BA52)/(Q52-X52),BA52/X52))))</f>
        <v/>
      </c>
      <c r="BD52" s="92"/>
      <c r="BE52" s="159" t="str">
        <f t="shared" si="4"/>
        <v/>
      </c>
      <c r="BF52" s="224"/>
      <c r="BG52" s="224"/>
      <c r="BH52" s="59"/>
      <c r="BI52" s="159" t="str">
        <f>IF(BH52="","",IF(IF(OR(P52=Desplegables!$B$5,P52=Desplegables!$B$6,),(Q52-BH52)/(Q52-S52),BH52/S52)&lt;0,0%,IF(IF(OR(P52=Desplegables!$B$5,P52=Desplegables!$B$6,),(Q52-BH52)/(Q52-S52),BH52/S52)&gt;1,100%,IF(OR(P52=Desplegables!$B$5,P52=Desplegables!$B$6,),(Q52-BH52)/(Q52-S52),BH52/S52))))</f>
        <v/>
      </c>
      <c r="BJ52" s="159" t="str">
        <f>IF(BH52="","",IF(IF(OR(P52=Desplegables!$B$5,P52=Desplegables!$B$6,),(Q52-BH52)/(Q52-X52),BH52/X52)&lt;0,0%,IF(IF(OR(P52=Desplegables!$B$5,P52=Desplegables!$B$6,),(Q52-BH52)/(Q52-X52),BH52/X52)&gt;1,100%,IF(OR(P52=Desplegables!$B$5,P52=Desplegables!$B$6,),(Q52-BH52)/(Q52-X52),BH52/X52))))</f>
        <v/>
      </c>
      <c r="BK52" s="92"/>
      <c r="BL52" s="159" t="str">
        <f t="shared" si="5"/>
        <v/>
      </c>
      <c r="BM52" s="224"/>
      <c r="BN52" s="224"/>
      <c r="BO52" s="59"/>
      <c r="BP52" s="159" t="str">
        <f>IF(BO52="","",IF(IF(OR(P52=Desplegables!$B$5,P52=Desplegables!$B$6,),(Q52-BO52)/(Q52-T52),BO52/T52)&lt;0,0%,IF(IF(OR(P52=Desplegables!$B$5,P52=Desplegables!$B$6,),(Q52-BO52)/(Q52-T52),BO52/T52)&gt;1,100%,IF(OR(P52=Desplegables!$B$5,P52=Desplegables!$B$6,),(Q52-BO52)/(Q52-T52),BO52/T52))))</f>
        <v/>
      </c>
      <c r="BQ52" s="159" t="str">
        <f>IF(BO52="","",IF(IF(OR(P52=Desplegables!$B$5,P52=Desplegables!$B$6,),(Q52-BO52)/(Q52-X52),IF(P52=Desplegables!$B$3,AVERAGE(BO52,BH52)/X52,BO52/X52))&lt;0,0%,IF(IF(OR(P52=Desplegables!$B$5,P52=Desplegables!$B$6,),(Q52-BO52)/(Q52-X52),IF(P52=Desplegables!$B$3,AVERAGE(BO52,BH52)/X52,BO52/X52))&gt;1,100%,IF(OR(P52=Desplegables!$B$5,P52=Desplegables!$B$6,),(Q52-BO52)/(Q52-X52),IF(P52=Desplegables!$B$3,AVERAGE(BO52,BH52)/X52,BO52/X52)))))</f>
        <v/>
      </c>
      <c r="BR52" s="92"/>
      <c r="BS52" s="159" t="str">
        <f t="shared" si="6"/>
        <v/>
      </c>
      <c r="BT52" s="224"/>
      <c r="BU52" s="224"/>
      <c r="BV52" s="59"/>
      <c r="BW52" s="159" t="str">
        <f>IF(BV52="","",IF(IF(OR(P52=Desplegables!$B$5,P52=Desplegables!$B$6,),(Q52-BV52)/(Q52-T52),BV52/T52)&lt;0,0%,IF(IF(OR(P52=Desplegables!$B$5,P52=Desplegables!$B$6,),(Q52-BV52)/(Q52-T52),BV52/T52)&gt;1,100%,IF(OR(P52=Desplegables!$B$5,P52=Desplegables!$B$6,),(Q52-BV52)/(Q52-T52),BV52/T52))))</f>
        <v/>
      </c>
      <c r="BX52" s="159" t="str">
        <f>IF(BV52="","",IF(IF(OR(P52=Desplegables!$B$5,P52=Desplegables!$B$6,),(Q52-BV52)/(Q52-X52),IF(P52=Desplegables!$B$3,AVERAGE(BV52,BH52)/X52,BV52/X52))&lt;0,0%,IF(IF(OR(P52=Desplegables!$B$5,P52=Desplegables!$B$6,),(Q52-BV52)/(Q52-X52),IF(P52=Desplegables!$B$3,AVERAGE(BV52,BH52)/X52,BV52/X52))&gt;1,100%,IF(OR(P52=Desplegables!$B$5,P52=Desplegables!$B$6,),(Q52-BV52)/(Q52-X52),IF(P52=Desplegables!$B$3,AVERAGE(BV52,BH52)/X52,BV52/X52)))))</f>
        <v/>
      </c>
      <c r="BY52" s="92"/>
      <c r="BZ52" s="159" t="str">
        <f t="shared" si="7"/>
        <v/>
      </c>
      <c r="CA52" s="224"/>
      <c r="CB52" s="224"/>
      <c r="CC52" s="59"/>
      <c r="CD52" s="159" t="str">
        <f>IF(CC52="","",IF(IF(OR(P52=Desplegables!$B$5,P52=Desplegables!$B$6,),(Q52-CC52)/(Q52-X52),IF(P52=Desplegables!$B$3,CC52/W52,CC52/X52))&lt;0,0%,IF(IF(OR(P52=Desplegables!$B$5,P52=Desplegables!$B$6,),(Q52-CC52)/(Q52-X52),IF(P52=Desplegables!$B$3,CC52/W52,CC52/X52))&gt;1,100%,IF(OR(P52=Desplegables!$B$5,P52=Desplegables!$B$6,),(Q52-CC52)/(Q52-X52),IF(P52=Desplegables!$B$3,CC52/W52,CC52/X52)))))</f>
        <v/>
      </c>
      <c r="CE52" s="159" t="str">
        <f>IF(CC52="","",IF(IF(OR(P52=Desplegables!$B$5,P52=Desplegables!$B$6,),(Q52-CC52)/(Q52-X52),CC52/X52)&lt;0,0%,IF(IF(OR(P52=Desplegables!$B$5,P52=Desplegables!$B$6,),(Q52-CC52)/(Q52-X52),CC52/X52)&gt;1,100%,IF(OR(P52=Desplegables!$B$5,P52=Desplegables!$B$6,),(Q52-CC52)/(Q52-X52),CC52/X52))))</f>
        <v/>
      </c>
      <c r="CF52" s="92"/>
      <c r="CG52" s="159" t="str">
        <f t="shared" si="8"/>
        <v/>
      </c>
      <c r="CH52" s="224"/>
      <c r="CI52" s="224"/>
      <c r="CJ52" s="59"/>
      <c r="CK52" s="159" t="str">
        <f>IF(CJ52="","",IF(IF(OR(P52=Desplegables!$B$5,P52=Desplegables!$B$6,),(Q52-CJ52)/(Q52-X52),IF(P52=Desplegables!$B$3,CJ52/W52,CJ52/X52))&lt;0,0%,IF(IF(OR(P52=Desplegables!$B$5,P52=Desplegables!$B$6,),(Q52-CJ52)/(Q52-X52),IF(P52=Desplegables!$B$3,CJ52/W52,CJ52/X52))&gt;1,100%,IF(OR(P52=Desplegables!$B$5,P52=Desplegables!$B$6,),(Q52-CJ52)/(Q52-X52),IF(P52=Desplegables!$B$3,CJ52/W52,CJ52/X52)))))</f>
        <v/>
      </c>
      <c r="CL52" s="159" t="str">
        <f>IF(CJ52="","",IF(IF(OR(P52=Desplegables!$B$5,P52=Desplegables!$B$6,),(Q52-BV52)/(Q52-X52),IF(P52=Desplegables!$B$3,AVERAGE(CJ52,BV52,BH52)/X52,CJ52/X52))&lt;0,0%,IF(IF(OR(P52=Desplegables!$B$5,P52=Desplegables!$B$6,),(Q52-BV52)/(Q52-X52),IF(P52=Desplegables!$B$3,AVERAGE(CJ52,BV52,BH52)/X52,CJ52/X52))&gt;1,100%,IF(OR(P52=Desplegables!$B$5,P52=Desplegables!$B$6,),(Q52-BV52)/(Q52-X52),IF(P52=Desplegables!$B$3,AVERAGE(CJ52,BV52,BH52)/X52,CJ52/X52)))))</f>
        <v/>
      </c>
      <c r="CM52" s="92"/>
      <c r="CN52" s="159" t="str">
        <f t="shared" si="9"/>
        <v/>
      </c>
      <c r="CO52" s="224"/>
      <c r="CP52" s="224"/>
    </row>
    <row r="53" spans="1:94" ht="24" customHeight="1">
      <c r="A53" s="51"/>
      <c r="B53" s="54"/>
      <c r="C53" s="52"/>
      <c r="D53" s="52"/>
      <c r="E53" s="52"/>
      <c r="F53" s="52"/>
      <c r="G53" s="52"/>
      <c r="H53" s="52"/>
      <c r="I53" s="52"/>
      <c r="J53" s="52"/>
      <c r="K53" s="52"/>
      <c r="L53" s="52"/>
      <c r="M53" s="52"/>
      <c r="N53" s="52"/>
      <c r="O53" s="52"/>
      <c r="P53" s="52"/>
      <c r="Q53" s="52"/>
      <c r="R53" s="52"/>
      <c r="S53" s="53" t="s">
        <v>53</v>
      </c>
      <c r="W53" s="52"/>
      <c r="Y53" s="27">
        <f>IF(SUM(Y10:Y52)=0,"",SUM(Y10:Y52))</f>
        <v>160.5</v>
      </c>
      <c r="Z53" s="27">
        <f>IF(SUM(Z10:Z52)=0,"",SUM(Z10:Z52))</f>
        <v>1551.3400000000001</v>
      </c>
      <c r="AA53" s="27">
        <f t="shared" ref="AA53" si="12">IF(SUM(AA10:AA52)=0,"",SUM(AA10:AA52))</f>
        <v>3378</v>
      </c>
      <c r="AB53" s="27">
        <f>IF(SUM(AB10:AB52)=0,"",SUM(AB10:AB52))</f>
        <v>4069.75</v>
      </c>
      <c r="AC53" s="27">
        <f>IF(SUM(AC10:AC52)=0,"",SUM(AC10:AC52))</f>
        <v>4397.7250000000004</v>
      </c>
      <c r="AD53" s="197">
        <f t="shared" si="11"/>
        <v>13557.315000000001</v>
      </c>
      <c r="AE53" s="228">
        <f>IF((SUM(AE10:AE52)+SUM(AG10:AG52))=0,"",SUM(AE10:AE52)+SUM(AG10:AG52))</f>
        <v>160.5</v>
      </c>
      <c r="AF53" s="229"/>
      <c r="AG53" s="229"/>
      <c r="AH53" s="230"/>
      <c r="AI53" s="228">
        <f>IF((SUM(AI10:AI52)+SUM(AK10:AK52))=0,"",SUM(AI10:AI52)+SUM(AK10:AK52))</f>
        <v>1551.3400000000001</v>
      </c>
      <c r="AJ53" s="229"/>
      <c r="AK53" s="229"/>
      <c r="AL53" s="230"/>
      <c r="AM53" s="228">
        <f>IF((SUM(AM10:AM52)+SUM(AO10:AO52))=0,"",SUM(AM10:AM52)+SUM(AO10:AO52))</f>
        <v>3378</v>
      </c>
      <c r="AN53" s="229"/>
      <c r="AO53" s="229"/>
      <c r="AP53" s="230"/>
      <c r="AQ53" s="228">
        <f>IF((SUM(AQ10:AQ52)+SUM(AS10:AS52))=0,"",SUM(AQ10:AQ52)+SUM(AS10:AS52))</f>
        <v>4069.75</v>
      </c>
      <c r="AR53" s="229"/>
      <c r="AS53" s="229"/>
      <c r="AT53" s="230"/>
      <c r="AU53" s="228">
        <f>IF((SUM(AU10:AU52)+SUM(AW10:AW52))=0,"",SUM(AU10:AU52)+SUM(AW10:AW52))</f>
        <v>4397.7250000000004</v>
      </c>
      <c r="AV53" s="229"/>
      <c r="AW53" s="229"/>
      <c r="AX53" s="230"/>
      <c r="AY53" s="198">
        <f>IF(SUM(AY10:AY52)=0,"",SUM(AY10:AY52))</f>
        <v>13557.315000000001</v>
      </c>
      <c r="AZ53" s="195"/>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c r="CO53" s="196"/>
      <c r="CP53" s="196"/>
    </row>
    <row r="54" spans="1:94" ht="68.25" customHeight="1">
      <c r="B54" s="55"/>
      <c r="C54" s="56"/>
      <c r="D54" s="56"/>
      <c r="E54" s="56"/>
      <c r="F54" s="56"/>
      <c r="G54" s="56"/>
      <c r="H54" s="56"/>
      <c r="I54" s="56"/>
      <c r="J54" s="56"/>
      <c r="K54" s="56"/>
      <c r="L54" s="56"/>
      <c r="M54" s="56"/>
      <c r="N54" s="56"/>
      <c r="O54" s="56"/>
      <c r="P54" s="56"/>
      <c r="Q54" s="56"/>
      <c r="R54" s="56" t="s">
        <v>54</v>
      </c>
      <c r="T54" s="56"/>
      <c r="U54" s="56"/>
      <c r="V54" s="56"/>
      <c r="W54" s="56"/>
      <c r="X54" s="56"/>
      <c r="Y54" s="56"/>
      <c r="Z54" s="56"/>
      <c r="AA54" s="56"/>
      <c r="AB54" s="56"/>
      <c r="AC54" s="56"/>
      <c r="AD54" s="57"/>
      <c r="AE54" s="60">
        <f>IF(OR(Y53="",AE53=""),"",AE53-Y53)</f>
        <v>0</v>
      </c>
      <c r="AF54" s="64"/>
      <c r="AG54" s="63"/>
      <c r="AH54" s="65"/>
      <c r="AI54" s="60">
        <f>IF(OR(Z53="",AI53=""),"",AI53-Z53)</f>
        <v>0</v>
      </c>
      <c r="AJ54" s="64"/>
      <c r="AK54" s="63"/>
      <c r="AL54" s="65"/>
      <c r="AM54" s="60" t="str">
        <f>IF(OR(U53="",AM53=""),"",AM53-U53)</f>
        <v/>
      </c>
      <c r="AN54" s="64"/>
      <c r="AO54" s="63"/>
      <c r="AP54" s="65"/>
      <c r="AQ54" s="60">
        <f>IF(OR(AB53="",AQ53=""),"",AQ53-AB53)</f>
        <v>0</v>
      </c>
      <c r="AR54" s="64"/>
      <c r="AS54" s="63"/>
      <c r="AT54" s="65"/>
      <c r="AU54" s="60">
        <f>IF(OR(AC53="",AU53=""),"",AU53-AC53)</f>
        <v>0</v>
      </c>
      <c r="AV54" s="64"/>
      <c r="AW54" s="63"/>
      <c r="AX54" s="65"/>
      <c r="AY54" s="60">
        <f>IF(OR(AY53="",AD53=""),"",AY53-AD53)</f>
        <v>0</v>
      </c>
      <c r="AZ54" s="101" t="s">
        <v>55</v>
      </c>
      <c r="BA54" s="227"/>
      <c r="BB54" s="227"/>
      <c r="BC54" s="227"/>
      <c r="BD54" s="93" t="str">
        <f>IF(SUM(BD10:BD52)=0,"",SUM(BD10:BD52))</f>
        <v/>
      </c>
      <c r="BE54" s="49" t="str">
        <f>IFERROR(BD54/AE53,"")</f>
        <v/>
      </c>
      <c r="BF54" s="98" t="str">
        <f>IF(SUMPRODUCT(BF10:BF52,$C$10:$C$52)=0,"",SUMPRODUCT(BF10:BF52,$C$10:$C$52))</f>
        <v/>
      </c>
      <c r="BG54" s="98" t="str">
        <f>IF(SUMPRODUCT(BG10:BG52,$C$10:$C$52)=0,"",SUMPRODUCT(BG10:BG52,$C$10:$C$52))</f>
        <v/>
      </c>
      <c r="BH54" s="237"/>
      <c r="BI54" s="237"/>
      <c r="BJ54" s="237"/>
      <c r="BK54" s="93" t="str">
        <f>IF(SUM(BK10:BK52,BD10:BD52)=0,"",SUM(BK10:BK52,BD10:BD52))</f>
        <v/>
      </c>
      <c r="BL54" s="49" t="str">
        <f>IFERROR(BK54/AE53,"")</f>
        <v/>
      </c>
      <c r="BM54" s="98" t="str">
        <f>IF(SUMPRODUCT(BM10:BM52,$C$10:$C$52)=0,"",SUMPRODUCT(BM10:BM52,$C$10:$C$52))</f>
        <v/>
      </c>
      <c r="BN54" s="98" t="str">
        <f>IF(SUMPRODUCT(BN10:BN52,$C$10:$C$52)=0,"",SUMPRODUCT(BN10:BN52,$C$10:$C$52))</f>
        <v/>
      </c>
      <c r="BO54" s="237"/>
      <c r="BP54" s="237"/>
      <c r="BQ54" s="237"/>
      <c r="BR54" s="93" t="str">
        <f>IF(SUM(BR10:BR52)=0,"",SUM(BR10:BR52))</f>
        <v/>
      </c>
      <c r="BS54" s="49" t="str">
        <f>IFERROR(BR54/AI53,"")</f>
        <v/>
      </c>
      <c r="BT54" s="98" t="str">
        <f>IF(SUMPRODUCT(BT10:BT52,$C$10:$C$52)=0,"",SUMPRODUCT(BT10:BT52,$C$10:$C$52))</f>
        <v/>
      </c>
      <c r="BU54" s="98" t="str">
        <f>IF(SUMPRODUCT(BU10:BU52,$C$10:$C$52)=0,"",SUMPRODUCT(BU10:BU52,$C$10:$C$52))</f>
        <v/>
      </c>
      <c r="BV54" s="237"/>
      <c r="BW54" s="237"/>
      <c r="BX54" s="237"/>
      <c r="BY54" s="93" t="str">
        <f>IF(SUM(BY10:BY52,BR10:BR52)=0,"",SUM(BY10:BY52,BR10:BR52))</f>
        <v/>
      </c>
      <c r="BZ54" s="49" t="str">
        <f>IFERROR(BY54/AI53,"")</f>
        <v/>
      </c>
      <c r="CA54" s="98" t="str">
        <f>IF(SUMPRODUCT(CA10:CA52,$C$10:$C$52)=0,"",SUMPRODUCT(CA10:CA52,$C$10:$C$52))</f>
        <v/>
      </c>
      <c r="CB54" s="98" t="str">
        <f>IF(SUMPRODUCT(CB10:CB52,$C$10:$C$52)=0,"",SUMPRODUCT(CB10:CB52,$C$10:$C$52))</f>
        <v/>
      </c>
      <c r="CC54" s="237"/>
      <c r="CD54" s="237"/>
      <c r="CE54" s="237"/>
      <c r="CF54" s="93" t="str">
        <f>IF(SUM(CF10:CF52)=0,"",SUM(CF10:CF52))</f>
        <v/>
      </c>
      <c r="CG54" s="49" t="str">
        <f>IFERROR(CF54/AU53,"")</f>
        <v/>
      </c>
      <c r="CH54" s="98" t="str">
        <f>IF(SUMPRODUCT(CH10:CH52,$C$10:$C$52)=0,"",SUMPRODUCT(CH10:CH52,$C$10:$C$52))</f>
        <v/>
      </c>
      <c r="CI54" s="98" t="str">
        <f>IF(SUMPRODUCT(CI10:CI52,$C$10:$C$52)=0,"",SUMPRODUCT(CI10:CI52,$C$10:$C$52))</f>
        <v/>
      </c>
      <c r="CJ54" s="237"/>
      <c r="CK54" s="237"/>
      <c r="CL54" s="237"/>
      <c r="CM54" s="93" t="str">
        <f>IF(SUM(CM10:CM52,CF10:CF52)=0,"",SUM(CM10:CM52,CF10:CF52))</f>
        <v/>
      </c>
      <c r="CN54" s="49" t="str">
        <f>IFERROR(CM54/AU53,"")</f>
        <v/>
      </c>
      <c r="CO54" s="98" t="str">
        <f>IF(SUMPRODUCT(CO10:CO52,$C$10:$C$52)=0,"",SUMPRODUCT(CO10:CO52,$C$10:$C$52))</f>
        <v/>
      </c>
      <c r="CP54" s="98" t="str">
        <f>IF(SUMPRODUCT(CP10:CP52,$C$10:$C$52)=0,"",SUMPRODUCT(CP10:CP52,$C$10:$C$52))</f>
        <v/>
      </c>
    </row>
    <row r="55" spans="1:94" ht="34.5" customHeight="1" thickBot="1">
      <c r="B55" s="58" t="s">
        <v>56</v>
      </c>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100"/>
      <c r="BA55" s="100"/>
      <c r="BB55" s="100"/>
      <c r="BC55" s="100"/>
      <c r="BD55" s="100"/>
      <c r="BE55" s="28"/>
      <c r="BF55" s="28"/>
      <c r="BG55" s="28"/>
      <c r="BH55" s="100"/>
      <c r="BI55" s="100"/>
      <c r="BJ55" s="100"/>
      <c r="BK55" s="100"/>
      <c r="BL55" s="28"/>
      <c r="BM55" s="28"/>
      <c r="BN55" s="28"/>
      <c r="BO55" s="100"/>
      <c r="BP55" s="100"/>
      <c r="BQ55" s="100"/>
      <c r="BR55" s="100"/>
      <c r="BS55" s="28"/>
      <c r="BT55" s="28"/>
      <c r="BU55" s="28"/>
      <c r="BV55" s="100"/>
      <c r="BW55" s="100"/>
      <c r="BX55" s="100"/>
      <c r="BY55" s="100"/>
      <c r="BZ55" s="28"/>
      <c r="CA55" s="28"/>
      <c r="CB55" s="28"/>
      <c r="CC55" s="100"/>
      <c r="CD55" s="100"/>
      <c r="CE55" s="100"/>
      <c r="CF55" s="100"/>
      <c r="CG55" s="28"/>
      <c r="CH55" s="28"/>
      <c r="CI55" s="28"/>
      <c r="CJ55" s="100"/>
      <c r="CK55" s="100"/>
      <c r="CL55" s="100"/>
      <c r="CM55" s="100"/>
      <c r="CN55" s="28"/>
      <c r="CO55" s="28"/>
      <c r="CP55" s="28"/>
    </row>
    <row r="56" spans="1:94" ht="33.75" customHeight="1">
      <c r="B56" s="36" t="s">
        <v>57</v>
      </c>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row>
    <row r="57" spans="1:94" ht="15.75" customHeight="1">
      <c r="B57" s="220" t="s">
        <v>58</v>
      </c>
      <c r="C57" s="45" t="s">
        <v>59</v>
      </c>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row>
    <row r="58" spans="1:94" ht="15.75" customHeight="1">
      <c r="B58" s="221"/>
      <c r="C58" s="47" t="s">
        <v>60</v>
      </c>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row>
    <row r="59" spans="1:94" ht="15.75" customHeight="1">
      <c r="B59" s="221"/>
      <c r="C59" s="47" t="s">
        <v>61</v>
      </c>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row>
    <row r="60" spans="1:94" ht="15.75" customHeight="1">
      <c r="B60" s="102"/>
      <c r="C60" s="103" t="s">
        <v>62</v>
      </c>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row>
    <row r="61" spans="1:94" ht="15.75" customHeight="1">
      <c r="B61" s="207" t="s">
        <v>63</v>
      </c>
      <c r="C61" s="30" t="s">
        <v>64</v>
      </c>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row>
    <row r="62" spans="1:94" ht="15.75" customHeight="1">
      <c r="B62" s="208"/>
      <c r="C62" s="32" t="s">
        <v>65</v>
      </c>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row>
    <row r="63" spans="1:94" ht="15.75" customHeight="1">
      <c r="B63" s="208"/>
      <c r="C63" s="32" t="s">
        <v>66</v>
      </c>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row>
    <row r="64" spans="1:94" ht="15.75" customHeight="1">
      <c r="B64" s="208"/>
      <c r="C64" s="32" t="s">
        <v>67</v>
      </c>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row>
    <row r="65" spans="2:94" ht="15.75" customHeight="1">
      <c r="B65" s="209" t="s">
        <v>68</v>
      </c>
      <c r="C65" s="30" t="s">
        <v>64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row>
    <row r="66" spans="2:94" ht="15.75" customHeight="1">
      <c r="B66" s="210"/>
      <c r="C66" s="32" t="s">
        <v>65</v>
      </c>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row>
    <row r="67" spans="2:94" ht="15.75" customHeight="1">
      <c r="B67" s="210"/>
      <c r="C67" s="32" t="s">
        <v>66</v>
      </c>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row>
    <row r="68" spans="2:94" ht="15.75" customHeight="1">
      <c r="B68" s="210"/>
      <c r="C68" s="32" t="s">
        <v>67</v>
      </c>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row>
    <row r="69" spans="2:94" ht="15.75" customHeight="1">
      <c r="B69" s="209" t="s">
        <v>69</v>
      </c>
      <c r="C69" s="30" t="s">
        <v>64</v>
      </c>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row>
    <row r="70" spans="2:94" ht="15.75" customHeight="1">
      <c r="B70" s="210"/>
      <c r="C70" s="32" t="s">
        <v>65</v>
      </c>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row>
    <row r="71" spans="2:94" ht="15.75" customHeight="1">
      <c r="B71" s="210"/>
      <c r="C71" s="32" t="s">
        <v>66</v>
      </c>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row>
    <row r="72" spans="2:94" ht="15.75" customHeight="1">
      <c r="B72" s="210"/>
      <c r="C72" s="32" t="s">
        <v>67</v>
      </c>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row>
    <row r="73" spans="2:94" ht="15.75" customHeight="1">
      <c r="B73" s="203" t="s">
        <v>70</v>
      </c>
      <c r="C73" s="30" t="s">
        <v>64</v>
      </c>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row>
    <row r="74" spans="2:94" ht="15.75" customHeight="1">
      <c r="B74" s="204"/>
      <c r="C74" s="32" t="s">
        <v>65</v>
      </c>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row>
    <row r="75" spans="2:94" ht="15.75" customHeight="1">
      <c r="B75" s="205"/>
      <c r="C75" s="104" t="s">
        <v>66</v>
      </c>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row>
    <row r="76" spans="2:94" ht="15.75" customHeight="1" thickBot="1">
      <c r="B76" s="206"/>
      <c r="C76" s="34" t="s">
        <v>67</v>
      </c>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row>
    <row r="77" spans="2:94" ht="15.75" customHeight="1"/>
    <row r="78" spans="2:94" ht="33.75" customHeight="1">
      <c r="B78" s="17" t="s">
        <v>71</v>
      </c>
    </row>
    <row r="95" spans="2:94" ht="33.75" customHeight="1">
      <c r="B95" s="20"/>
      <c r="C95" s="21"/>
      <c r="D95" s="20"/>
      <c r="E95" s="20"/>
      <c r="F95" s="20"/>
      <c r="G95" s="20"/>
      <c r="H95" s="20"/>
      <c r="I95" s="20"/>
      <c r="J95" s="20"/>
      <c r="K95" s="20"/>
      <c r="L95" s="20"/>
      <c r="M95" s="20"/>
      <c r="N95" s="20"/>
      <c r="O95" s="20"/>
      <c r="P95" s="20"/>
      <c r="Q95" s="20"/>
      <c r="R95" s="20"/>
      <c r="S95" s="20"/>
      <c r="T95" s="20"/>
      <c r="U95" s="20"/>
      <c r="V95" s="20"/>
      <c r="W95" s="20"/>
      <c r="X95" s="20"/>
      <c r="Y95" s="22"/>
      <c r="Z95" s="22"/>
      <c r="AA95" s="22"/>
      <c r="AB95" s="22"/>
      <c r="AC95" s="22"/>
      <c r="AD95" s="22"/>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row>
    <row r="96" spans="2:94" ht="33.75" customHeight="1">
      <c r="B96" s="20"/>
      <c r="C96" s="21"/>
      <c r="D96" s="20"/>
      <c r="E96" s="20"/>
      <c r="F96" s="20"/>
      <c r="G96" s="20"/>
      <c r="H96" s="20"/>
      <c r="I96" s="20"/>
      <c r="J96" s="20"/>
      <c r="K96" s="20"/>
      <c r="L96" s="20"/>
      <c r="M96" s="20"/>
      <c r="N96" s="20"/>
      <c r="O96" s="20"/>
      <c r="P96" s="20"/>
      <c r="Q96" s="20"/>
      <c r="R96" s="20"/>
      <c r="S96" s="20"/>
      <c r="T96" s="20"/>
      <c r="U96" s="20"/>
      <c r="V96" s="20"/>
      <c r="W96" s="20"/>
      <c r="X96" s="20"/>
      <c r="Y96" s="22"/>
      <c r="Z96" s="22"/>
      <c r="AA96" s="22"/>
      <c r="AB96" s="22"/>
      <c r="AC96" s="22"/>
      <c r="AD96" s="22"/>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row>
    <row r="97" spans="2:94" ht="33.75" customHeight="1">
      <c r="B97" s="20"/>
      <c r="C97" s="21"/>
      <c r="D97" s="20"/>
      <c r="E97" s="20"/>
      <c r="F97" s="20"/>
      <c r="G97" s="20"/>
      <c r="H97" s="20"/>
      <c r="I97" s="20"/>
      <c r="J97" s="20"/>
      <c r="K97" s="20"/>
      <c r="L97" s="20"/>
      <c r="M97" s="20"/>
      <c r="N97" s="20"/>
      <c r="O97" s="20"/>
      <c r="P97" s="20"/>
      <c r="Q97" s="20"/>
      <c r="R97" s="20"/>
      <c r="S97" s="20"/>
      <c r="T97" s="20"/>
      <c r="U97" s="20"/>
      <c r="V97" s="20"/>
      <c r="W97" s="20"/>
      <c r="X97" s="20"/>
      <c r="Y97" s="22"/>
      <c r="Z97" s="22"/>
      <c r="AA97" s="22"/>
      <c r="AB97" s="22"/>
      <c r="AC97" s="22"/>
      <c r="AD97" s="22"/>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row>
    <row r="98" spans="2:94" ht="33.75" customHeight="1">
      <c r="B98" s="20"/>
      <c r="C98" s="21"/>
      <c r="D98" s="20"/>
      <c r="E98" s="20"/>
      <c r="F98" s="20"/>
      <c r="G98" s="20"/>
      <c r="H98" s="20"/>
      <c r="I98" s="20"/>
      <c r="J98" s="20"/>
      <c r="K98" s="20"/>
      <c r="L98" s="20"/>
      <c r="M98" s="20"/>
      <c r="N98" s="20"/>
      <c r="O98" s="20"/>
      <c r="P98" s="20"/>
      <c r="Q98" s="20"/>
      <c r="R98" s="20"/>
      <c r="S98" s="20"/>
      <c r="T98" s="20"/>
      <c r="U98" s="20"/>
      <c r="V98" s="20"/>
      <c r="W98" s="20"/>
      <c r="X98" s="20"/>
      <c r="Y98" s="22"/>
      <c r="Z98" s="22"/>
      <c r="AA98" s="22"/>
      <c r="AB98" s="22"/>
      <c r="AC98" s="22"/>
      <c r="AD98" s="22"/>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row>
    <row r="99" spans="2:94" ht="33.75" customHeight="1">
      <c r="B99" s="20"/>
      <c r="C99" s="21"/>
      <c r="D99" s="20"/>
      <c r="E99" s="20"/>
      <c r="F99" s="20"/>
      <c r="G99" s="20"/>
      <c r="H99" s="20"/>
      <c r="I99" s="20"/>
      <c r="J99" s="20"/>
      <c r="K99" s="20"/>
      <c r="L99" s="20"/>
      <c r="M99" s="20"/>
      <c r="N99" s="20"/>
      <c r="O99" s="20"/>
      <c r="P99" s="20"/>
      <c r="Q99" s="20"/>
      <c r="R99" s="20"/>
      <c r="S99" s="20"/>
      <c r="T99" s="20"/>
      <c r="U99" s="20"/>
      <c r="V99" s="20"/>
      <c r="W99" s="20"/>
      <c r="X99" s="20"/>
      <c r="Y99" s="22"/>
      <c r="Z99" s="22"/>
      <c r="AA99" s="22"/>
      <c r="AB99" s="22"/>
      <c r="AC99" s="22"/>
      <c r="AD99" s="22"/>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row>
    <row r="100" spans="2:94" ht="33.75" customHeight="1">
      <c r="B100" s="20"/>
      <c r="C100" s="21"/>
      <c r="D100" s="20"/>
      <c r="E100" s="20"/>
      <c r="F100" s="20"/>
      <c r="G100" s="20"/>
      <c r="H100" s="20"/>
      <c r="I100" s="20"/>
      <c r="J100" s="20"/>
      <c r="K100" s="20"/>
      <c r="L100" s="20"/>
      <c r="M100" s="20"/>
      <c r="N100" s="20"/>
      <c r="O100" s="20"/>
      <c r="P100" s="20"/>
      <c r="Q100" s="20"/>
      <c r="R100" s="20"/>
      <c r="S100" s="20"/>
      <c r="T100" s="20"/>
      <c r="U100" s="20"/>
      <c r="V100" s="20"/>
      <c r="W100" s="20"/>
      <c r="X100" s="20"/>
      <c r="Y100" s="22"/>
      <c r="Z100" s="22"/>
      <c r="AA100" s="22"/>
      <c r="AB100" s="22"/>
      <c r="AC100" s="22"/>
      <c r="AD100" s="22"/>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row>
    <row r="101" spans="2:94" ht="33.75" customHeight="1">
      <c r="B101" s="20"/>
      <c r="C101" s="21"/>
      <c r="D101" s="20"/>
      <c r="E101" s="20"/>
      <c r="F101" s="20"/>
      <c r="G101" s="20"/>
      <c r="H101" s="20"/>
      <c r="I101" s="20"/>
      <c r="J101" s="20"/>
      <c r="K101" s="20"/>
      <c r="L101" s="20"/>
      <c r="M101" s="20"/>
      <c r="N101" s="20"/>
      <c r="O101" s="20"/>
      <c r="P101" s="20"/>
      <c r="Q101" s="20"/>
      <c r="R101" s="20"/>
      <c r="S101" s="20"/>
      <c r="T101" s="20"/>
      <c r="U101" s="20"/>
      <c r="V101" s="20"/>
      <c r="W101" s="20"/>
      <c r="X101" s="20"/>
      <c r="Y101" s="22"/>
      <c r="Z101" s="22"/>
      <c r="AA101" s="22"/>
      <c r="AB101" s="22"/>
      <c r="AC101" s="22"/>
      <c r="AD101" s="22"/>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row>
    <row r="102" spans="2:94" ht="33.75" customHeight="1">
      <c r="B102" s="20"/>
      <c r="C102" s="21"/>
      <c r="D102" s="20"/>
      <c r="E102" s="20"/>
      <c r="F102" s="20"/>
      <c r="G102" s="20"/>
      <c r="H102" s="20"/>
      <c r="I102" s="20"/>
      <c r="J102" s="20"/>
      <c r="K102" s="20"/>
      <c r="L102" s="20"/>
      <c r="M102" s="20"/>
      <c r="N102" s="20"/>
      <c r="O102" s="20"/>
      <c r="P102" s="20"/>
      <c r="Q102" s="20"/>
      <c r="R102" s="20"/>
      <c r="S102" s="20"/>
      <c r="T102" s="20"/>
      <c r="U102" s="20"/>
      <c r="V102" s="20"/>
      <c r="W102" s="20"/>
      <c r="X102" s="20"/>
      <c r="Y102" s="22"/>
      <c r="Z102" s="22"/>
      <c r="AA102" s="22"/>
      <c r="AB102" s="22"/>
      <c r="AC102" s="22"/>
      <c r="AD102" s="22"/>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row>
    <row r="103" spans="2:94" ht="33.75" customHeight="1">
      <c r="B103" s="20"/>
      <c r="C103" s="21"/>
      <c r="D103" s="20"/>
      <c r="E103" s="20"/>
      <c r="F103" s="20"/>
      <c r="G103" s="20"/>
      <c r="H103" s="20"/>
      <c r="I103" s="20"/>
      <c r="J103" s="20"/>
      <c r="K103" s="20"/>
      <c r="L103" s="20"/>
      <c r="M103" s="20"/>
      <c r="N103" s="20"/>
      <c r="O103" s="20"/>
      <c r="P103" s="20"/>
      <c r="Q103" s="20"/>
      <c r="R103" s="20"/>
      <c r="S103" s="20"/>
      <c r="T103" s="20"/>
      <c r="U103" s="20"/>
      <c r="V103" s="20"/>
      <c r="W103" s="20"/>
      <c r="X103" s="20"/>
      <c r="Y103" s="22"/>
      <c r="Z103" s="22"/>
      <c r="AA103" s="22"/>
      <c r="AB103" s="22"/>
      <c r="AC103" s="22"/>
      <c r="AD103" s="22"/>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row>
    <row r="104" spans="2:94" ht="33.75" customHeight="1">
      <c r="B104" s="20"/>
      <c r="C104" s="21"/>
      <c r="D104" s="20"/>
      <c r="E104" s="20"/>
      <c r="F104" s="20"/>
      <c r="G104" s="20"/>
      <c r="H104" s="20"/>
      <c r="I104" s="20"/>
      <c r="J104" s="20"/>
      <c r="K104" s="20"/>
      <c r="L104" s="20"/>
      <c r="M104" s="20"/>
      <c r="N104" s="20"/>
      <c r="O104" s="20"/>
      <c r="P104" s="20"/>
      <c r="Q104" s="20"/>
      <c r="R104" s="20"/>
      <c r="S104" s="20"/>
      <c r="T104" s="20"/>
      <c r="U104" s="20"/>
      <c r="V104" s="20"/>
      <c r="W104" s="20"/>
      <c r="X104" s="20"/>
      <c r="Y104" s="22"/>
      <c r="Z104" s="22"/>
      <c r="AA104" s="22"/>
      <c r="AB104" s="22"/>
      <c r="AC104" s="22"/>
      <c r="AD104" s="22"/>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row>
    <row r="105" spans="2:94" ht="33.75" customHeight="1">
      <c r="B105" s="20"/>
      <c r="C105" s="21"/>
      <c r="D105" s="20"/>
      <c r="E105" s="20"/>
      <c r="F105" s="20"/>
      <c r="G105" s="20"/>
      <c r="H105" s="20"/>
      <c r="I105" s="20"/>
      <c r="J105" s="20"/>
      <c r="K105" s="20"/>
      <c r="L105" s="20"/>
      <c r="M105" s="20"/>
      <c r="N105" s="20"/>
      <c r="O105" s="20"/>
      <c r="P105" s="20"/>
      <c r="Q105" s="20"/>
      <c r="R105" s="20"/>
      <c r="S105" s="20"/>
      <c r="T105" s="20"/>
      <c r="U105" s="20"/>
      <c r="V105" s="20"/>
      <c r="W105" s="20"/>
      <c r="X105" s="20"/>
      <c r="Y105" s="22"/>
      <c r="Z105" s="22"/>
      <c r="AA105" s="22"/>
      <c r="AB105" s="22"/>
      <c r="AC105" s="22"/>
      <c r="AD105" s="22"/>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row>
    <row r="106" spans="2:94" ht="33.75" customHeight="1">
      <c r="B106" s="20"/>
      <c r="C106" s="21"/>
      <c r="D106" s="20"/>
      <c r="E106" s="20"/>
      <c r="F106" s="20"/>
      <c r="G106" s="20"/>
      <c r="H106" s="20"/>
      <c r="I106" s="20"/>
      <c r="J106" s="20"/>
      <c r="K106" s="20"/>
      <c r="L106" s="20"/>
      <c r="M106" s="20"/>
      <c r="N106" s="20"/>
      <c r="O106" s="20"/>
      <c r="P106" s="20"/>
      <c r="Q106" s="20"/>
      <c r="R106" s="20"/>
      <c r="S106" s="20"/>
      <c r="T106" s="20"/>
      <c r="U106" s="20"/>
      <c r="V106" s="20"/>
      <c r="W106" s="20"/>
      <c r="X106" s="20"/>
      <c r="Y106" s="22"/>
      <c r="Z106" s="22"/>
      <c r="AA106" s="22"/>
      <c r="AB106" s="22"/>
      <c r="AC106" s="22"/>
      <c r="AD106" s="22"/>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row>
    <row r="107" spans="2:94" ht="33.75" customHeight="1">
      <c r="B107" s="20"/>
      <c r="C107" s="21"/>
      <c r="D107" s="20"/>
      <c r="E107" s="20"/>
      <c r="F107" s="20"/>
      <c r="G107" s="20"/>
      <c r="H107" s="20"/>
      <c r="I107" s="20"/>
      <c r="J107" s="20"/>
      <c r="K107" s="20"/>
      <c r="L107" s="20"/>
      <c r="M107" s="20"/>
      <c r="N107" s="20"/>
      <c r="O107" s="20"/>
      <c r="P107" s="20"/>
      <c r="Q107" s="20"/>
      <c r="R107" s="20"/>
      <c r="S107" s="20"/>
      <c r="T107" s="20"/>
      <c r="U107" s="20"/>
      <c r="V107" s="20"/>
      <c r="W107" s="20"/>
      <c r="X107" s="20"/>
      <c r="Y107" s="22"/>
      <c r="Z107" s="22"/>
      <c r="AA107" s="22"/>
      <c r="AB107" s="22"/>
      <c r="AC107" s="22"/>
      <c r="AD107" s="22"/>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row>
    <row r="108" spans="2:94" ht="33.75" customHeight="1">
      <c r="B108" s="20"/>
      <c r="C108" s="21"/>
      <c r="D108" s="20"/>
      <c r="E108" s="20"/>
      <c r="F108" s="20"/>
      <c r="G108" s="20"/>
      <c r="H108" s="20"/>
      <c r="I108" s="20"/>
      <c r="J108" s="20"/>
      <c r="K108" s="20"/>
      <c r="L108" s="20"/>
      <c r="M108" s="20"/>
      <c r="N108" s="20"/>
      <c r="O108" s="20"/>
      <c r="P108" s="20"/>
      <c r="Q108" s="20"/>
      <c r="R108" s="20"/>
      <c r="S108" s="20"/>
      <c r="T108" s="20"/>
      <c r="U108" s="20"/>
      <c r="V108" s="20"/>
      <c r="W108" s="20"/>
      <c r="X108" s="20"/>
      <c r="Y108" s="22"/>
      <c r="Z108" s="22"/>
      <c r="AA108" s="22"/>
      <c r="AB108" s="22"/>
      <c r="AC108" s="22"/>
      <c r="AD108" s="22"/>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row>
    <row r="109" spans="2:94" ht="33.75" customHeight="1">
      <c r="B109" s="20"/>
      <c r="C109" s="21"/>
      <c r="D109" s="20"/>
      <c r="E109" s="20"/>
      <c r="F109" s="20"/>
      <c r="G109" s="20"/>
      <c r="H109" s="20"/>
      <c r="I109" s="20"/>
      <c r="J109" s="20"/>
      <c r="K109" s="20"/>
      <c r="L109" s="20"/>
      <c r="M109" s="20"/>
      <c r="N109" s="20"/>
      <c r="O109" s="20"/>
      <c r="P109" s="20"/>
      <c r="Q109" s="20"/>
      <c r="R109" s="20"/>
      <c r="S109" s="20"/>
      <c r="T109" s="20"/>
      <c r="U109" s="20"/>
      <c r="V109" s="20"/>
      <c r="W109" s="20"/>
      <c r="X109" s="20"/>
      <c r="Y109" s="22"/>
      <c r="Z109" s="22"/>
      <c r="AA109" s="22"/>
      <c r="AB109" s="22"/>
      <c r="AC109" s="22"/>
      <c r="AD109" s="22"/>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row>
    <row r="110" spans="2:94" ht="33.75" customHeight="1">
      <c r="B110" s="20"/>
      <c r="C110" s="21"/>
      <c r="D110" s="20"/>
      <c r="E110" s="20"/>
      <c r="F110" s="20"/>
      <c r="G110" s="20"/>
      <c r="H110" s="20"/>
      <c r="I110" s="20"/>
      <c r="J110" s="20"/>
      <c r="K110" s="20"/>
      <c r="L110" s="20"/>
      <c r="M110" s="20"/>
      <c r="N110" s="20"/>
      <c r="O110" s="20"/>
      <c r="P110" s="20"/>
      <c r="Q110" s="20"/>
      <c r="R110" s="20"/>
      <c r="S110" s="20"/>
      <c r="T110" s="20"/>
      <c r="U110" s="20"/>
      <c r="V110" s="20"/>
      <c r="W110" s="20"/>
      <c r="X110" s="20"/>
      <c r="Y110" s="22"/>
      <c r="Z110" s="22"/>
      <c r="AA110" s="22"/>
      <c r="AB110" s="22"/>
      <c r="AC110" s="22"/>
      <c r="AD110" s="22"/>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row>
    <row r="111" spans="2:94" ht="33.75" customHeight="1">
      <c r="B111" s="20"/>
      <c r="C111" s="21"/>
      <c r="D111" s="20"/>
      <c r="E111" s="20"/>
      <c r="F111" s="20"/>
      <c r="G111" s="20"/>
      <c r="H111" s="20"/>
      <c r="I111" s="20"/>
      <c r="J111" s="20"/>
      <c r="K111" s="20"/>
      <c r="L111" s="20"/>
      <c r="M111" s="20"/>
      <c r="N111" s="20"/>
      <c r="O111" s="20"/>
      <c r="P111" s="20"/>
      <c r="Q111" s="20"/>
      <c r="R111" s="20"/>
      <c r="S111" s="20"/>
      <c r="T111" s="20"/>
      <c r="U111" s="20"/>
      <c r="V111" s="20"/>
      <c r="W111" s="20"/>
      <c r="X111" s="20"/>
      <c r="Y111" s="22"/>
      <c r="Z111" s="22"/>
      <c r="AA111" s="22"/>
      <c r="AB111" s="22"/>
      <c r="AC111" s="22"/>
      <c r="AD111" s="22"/>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row>
    <row r="112" spans="2:94" ht="33.75" customHeight="1">
      <c r="B112" s="20"/>
      <c r="C112" s="21"/>
      <c r="D112" s="20"/>
      <c r="E112" s="20"/>
      <c r="F112" s="20"/>
      <c r="G112" s="20"/>
      <c r="H112" s="20"/>
      <c r="I112" s="20"/>
      <c r="J112" s="20"/>
      <c r="K112" s="20"/>
      <c r="L112" s="20"/>
      <c r="M112" s="20"/>
      <c r="N112" s="20"/>
      <c r="O112" s="20"/>
      <c r="P112" s="20"/>
      <c r="Q112" s="20"/>
      <c r="R112" s="20"/>
      <c r="S112" s="20"/>
      <c r="T112" s="20"/>
      <c r="U112" s="20"/>
      <c r="V112" s="20"/>
      <c r="W112" s="20"/>
      <c r="X112" s="20"/>
      <c r="Y112" s="22"/>
      <c r="Z112" s="22"/>
      <c r="AA112" s="22"/>
      <c r="AB112" s="22"/>
      <c r="AC112" s="22"/>
      <c r="AD112" s="22"/>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row>
    <row r="113" spans="2:94" ht="33.75" customHeight="1">
      <c r="B113" s="20"/>
      <c r="C113" s="21"/>
      <c r="D113" s="20"/>
      <c r="E113" s="20"/>
      <c r="F113" s="20"/>
      <c r="G113" s="20"/>
      <c r="H113" s="20"/>
      <c r="I113" s="20"/>
      <c r="J113" s="20"/>
      <c r="K113" s="20"/>
      <c r="L113" s="20"/>
      <c r="M113" s="20"/>
      <c r="N113" s="20"/>
      <c r="O113" s="20"/>
      <c r="P113" s="20"/>
      <c r="Q113" s="20"/>
      <c r="R113" s="20"/>
      <c r="S113" s="20"/>
      <c r="T113" s="20"/>
      <c r="U113" s="20"/>
      <c r="V113" s="20"/>
      <c r="W113" s="20"/>
      <c r="X113" s="20"/>
      <c r="Y113" s="22"/>
      <c r="Z113" s="22"/>
      <c r="AA113" s="22"/>
      <c r="AB113" s="22"/>
      <c r="AC113" s="22"/>
      <c r="AD113" s="22"/>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row>
    <row r="114" spans="2:94" ht="33.75" customHeight="1">
      <c r="B114" s="20"/>
      <c r="C114" s="21"/>
      <c r="D114" s="20"/>
      <c r="E114" s="20"/>
      <c r="F114" s="20"/>
      <c r="G114" s="20"/>
      <c r="H114" s="20"/>
      <c r="I114" s="20"/>
      <c r="J114" s="20"/>
      <c r="K114" s="20"/>
      <c r="L114" s="20"/>
      <c r="M114" s="20"/>
      <c r="N114" s="20"/>
      <c r="O114" s="20"/>
      <c r="P114" s="20"/>
      <c r="Q114" s="20"/>
      <c r="R114" s="20"/>
      <c r="S114" s="20"/>
      <c r="T114" s="20"/>
      <c r="U114" s="20"/>
      <c r="V114" s="20"/>
      <c r="W114" s="20"/>
      <c r="X114" s="20"/>
      <c r="Y114" s="22"/>
      <c r="Z114" s="22"/>
      <c r="AA114" s="22"/>
      <c r="AB114" s="22"/>
      <c r="AC114" s="22"/>
      <c r="AD114" s="22"/>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row>
    <row r="115" spans="2:94" ht="33.75" customHeight="1">
      <c r="B115" s="20"/>
      <c r="C115" s="21"/>
      <c r="D115" s="20"/>
      <c r="E115" s="20"/>
      <c r="F115" s="20"/>
      <c r="G115" s="20"/>
      <c r="H115" s="20"/>
      <c r="I115" s="20"/>
      <c r="J115" s="20"/>
      <c r="K115" s="20"/>
      <c r="L115" s="20"/>
      <c r="M115" s="20"/>
      <c r="N115" s="20"/>
      <c r="O115" s="20"/>
      <c r="P115" s="20"/>
      <c r="Q115" s="20"/>
      <c r="R115" s="20"/>
      <c r="S115" s="20"/>
      <c r="T115" s="20"/>
      <c r="U115" s="20"/>
      <c r="V115" s="20"/>
      <c r="W115" s="20"/>
      <c r="X115" s="20"/>
      <c r="Y115" s="22"/>
      <c r="Z115" s="22"/>
      <c r="AA115" s="22"/>
      <c r="AB115" s="22"/>
      <c r="AC115" s="22"/>
      <c r="AD115" s="22"/>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row>
    <row r="116" spans="2:94" ht="33.75" customHeight="1">
      <c r="B116" s="20"/>
      <c r="C116" s="21"/>
      <c r="D116" s="20"/>
      <c r="E116" s="20"/>
      <c r="F116" s="20"/>
      <c r="G116" s="20"/>
      <c r="H116" s="20"/>
      <c r="I116" s="20"/>
      <c r="J116" s="20"/>
      <c r="K116" s="20"/>
      <c r="L116" s="20"/>
      <c r="M116" s="20"/>
      <c r="N116" s="20"/>
      <c r="O116" s="20"/>
      <c r="P116" s="20"/>
      <c r="Q116" s="20"/>
      <c r="R116" s="20"/>
      <c r="S116" s="20"/>
      <c r="T116" s="20"/>
      <c r="U116" s="20"/>
      <c r="V116" s="20"/>
      <c r="W116" s="20"/>
      <c r="X116" s="20"/>
      <c r="Y116" s="22"/>
      <c r="Z116" s="22"/>
      <c r="AA116" s="22"/>
      <c r="AB116" s="22"/>
      <c r="AC116" s="22"/>
      <c r="AD116" s="22"/>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row>
    <row r="117" spans="2:94" ht="33.75" customHeight="1">
      <c r="B117" s="20"/>
      <c r="C117" s="21"/>
      <c r="D117" s="20"/>
      <c r="E117" s="20"/>
      <c r="F117" s="20"/>
      <c r="G117" s="20"/>
      <c r="H117" s="20"/>
      <c r="I117" s="20"/>
      <c r="J117" s="20"/>
      <c r="K117" s="20"/>
      <c r="L117" s="20"/>
      <c r="M117" s="20"/>
      <c r="N117" s="20"/>
      <c r="O117" s="20"/>
      <c r="P117" s="20"/>
      <c r="Q117" s="20"/>
      <c r="R117" s="20"/>
      <c r="S117" s="20"/>
      <c r="T117" s="20"/>
      <c r="U117" s="20"/>
      <c r="V117" s="20"/>
      <c r="W117" s="20"/>
      <c r="X117" s="20"/>
      <c r="Y117" s="22"/>
      <c r="Z117" s="22"/>
      <c r="AA117" s="22"/>
      <c r="AB117" s="22"/>
      <c r="AC117" s="22"/>
      <c r="AD117" s="22"/>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row>
    <row r="118" spans="2:94" ht="33.75" customHeight="1">
      <c r="B118" s="20"/>
      <c r="C118" s="21"/>
      <c r="D118" s="20"/>
      <c r="E118" s="20"/>
      <c r="F118" s="20"/>
      <c r="G118" s="20"/>
      <c r="H118" s="20"/>
      <c r="I118" s="20"/>
      <c r="J118" s="20"/>
      <c r="K118" s="20"/>
      <c r="L118" s="20"/>
      <c r="M118" s="20"/>
      <c r="N118" s="20"/>
      <c r="O118" s="20"/>
      <c r="P118" s="20"/>
      <c r="Q118" s="20"/>
      <c r="R118" s="20"/>
      <c r="S118" s="20"/>
      <c r="T118" s="20"/>
      <c r="U118" s="20"/>
      <c r="V118" s="20"/>
      <c r="W118" s="20"/>
      <c r="X118" s="20"/>
      <c r="Y118" s="22"/>
      <c r="Z118" s="22"/>
      <c r="AA118" s="22"/>
      <c r="AB118" s="22"/>
      <c r="AC118" s="22"/>
      <c r="AD118" s="22"/>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row>
    <row r="119" spans="2:94" ht="33.75" customHeight="1">
      <c r="B119" s="20"/>
      <c r="C119" s="21"/>
      <c r="D119" s="20"/>
      <c r="E119" s="20"/>
      <c r="F119" s="20"/>
      <c r="G119" s="20"/>
      <c r="H119" s="20"/>
      <c r="I119" s="20"/>
      <c r="J119" s="20"/>
      <c r="K119" s="20"/>
      <c r="L119" s="20"/>
      <c r="M119" s="20"/>
      <c r="N119" s="20"/>
      <c r="O119" s="20"/>
      <c r="P119" s="20"/>
      <c r="Q119" s="20"/>
      <c r="R119" s="20"/>
      <c r="S119" s="20"/>
      <c r="T119" s="20"/>
      <c r="U119" s="20"/>
      <c r="V119" s="20"/>
      <c r="W119" s="20"/>
      <c r="X119" s="20"/>
      <c r="Y119" s="22"/>
      <c r="Z119" s="22"/>
      <c r="AA119" s="22"/>
      <c r="AB119" s="22"/>
      <c r="AC119" s="22"/>
      <c r="AD119" s="22"/>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row>
    <row r="120" spans="2:94" ht="33.75" customHeight="1">
      <c r="B120" s="20"/>
      <c r="C120" s="21"/>
      <c r="D120" s="20"/>
      <c r="E120" s="20"/>
      <c r="F120" s="20"/>
      <c r="G120" s="20"/>
      <c r="H120" s="20"/>
      <c r="I120" s="20"/>
      <c r="J120" s="20"/>
      <c r="K120" s="20"/>
      <c r="L120" s="20"/>
      <c r="M120" s="20"/>
      <c r="N120" s="20"/>
      <c r="O120" s="20"/>
      <c r="P120" s="20"/>
      <c r="Q120" s="20"/>
      <c r="R120" s="20"/>
      <c r="S120" s="20"/>
      <c r="T120" s="20"/>
      <c r="U120" s="20"/>
      <c r="V120" s="20"/>
      <c r="W120" s="20"/>
      <c r="X120" s="20"/>
      <c r="Y120" s="22"/>
      <c r="Z120" s="22"/>
      <c r="AA120" s="22"/>
      <c r="AB120" s="22"/>
      <c r="AC120" s="22"/>
      <c r="AD120" s="22"/>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row>
    <row r="121" spans="2:94" ht="33.75" customHeight="1">
      <c r="B121" s="20"/>
      <c r="C121" s="21"/>
      <c r="D121" s="20"/>
      <c r="E121" s="20"/>
      <c r="F121" s="20"/>
      <c r="G121" s="20"/>
      <c r="H121" s="20"/>
      <c r="I121" s="20"/>
      <c r="J121" s="20"/>
      <c r="K121" s="20"/>
      <c r="L121" s="20"/>
      <c r="M121" s="20"/>
      <c r="N121" s="20"/>
      <c r="O121" s="20"/>
      <c r="P121" s="20"/>
      <c r="Q121" s="20"/>
      <c r="R121" s="20"/>
      <c r="S121" s="20"/>
      <c r="T121" s="20"/>
      <c r="U121" s="20"/>
      <c r="V121" s="20"/>
      <c r="W121" s="20"/>
      <c r="X121" s="20"/>
      <c r="Y121" s="22"/>
      <c r="Z121" s="22"/>
      <c r="AA121" s="22"/>
      <c r="AB121" s="22"/>
      <c r="AC121" s="22"/>
      <c r="AD121" s="22"/>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row>
    <row r="122" spans="2:94" ht="33.75" customHeight="1">
      <c r="B122" s="20"/>
      <c r="C122" s="21"/>
      <c r="D122" s="20"/>
      <c r="E122" s="20"/>
      <c r="F122" s="20"/>
      <c r="G122" s="20"/>
      <c r="H122" s="20"/>
      <c r="I122" s="20"/>
      <c r="J122" s="20"/>
      <c r="K122" s="20"/>
      <c r="L122" s="20"/>
      <c r="M122" s="20"/>
      <c r="N122" s="20"/>
      <c r="O122" s="20"/>
      <c r="P122" s="20"/>
      <c r="Q122" s="20"/>
      <c r="R122" s="20"/>
      <c r="S122" s="20"/>
      <c r="T122" s="20"/>
      <c r="U122" s="20"/>
      <c r="V122" s="20"/>
      <c r="W122" s="20"/>
      <c r="X122" s="20"/>
      <c r="Y122" s="22"/>
      <c r="Z122" s="22"/>
      <c r="AA122" s="22"/>
      <c r="AB122" s="22"/>
      <c r="AC122" s="22"/>
      <c r="AD122" s="22"/>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row>
    <row r="123" spans="2:94" ht="33.75" customHeight="1">
      <c r="B123" s="20"/>
      <c r="C123" s="21"/>
      <c r="D123" s="20"/>
      <c r="E123" s="20"/>
      <c r="F123" s="20"/>
      <c r="G123" s="20"/>
      <c r="H123" s="20"/>
      <c r="I123" s="20"/>
      <c r="J123" s="20"/>
      <c r="K123" s="20"/>
      <c r="L123" s="20"/>
      <c r="M123" s="20"/>
      <c r="N123" s="20"/>
      <c r="O123" s="20"/>
      <c r="P123" s="20"/>
      <c r="Q123" s="20"/>
      <c r="R123" s="20"/>
      <c r="S123" s="20"/>
      <c r="T123" s="20"/>
      <c r="U123" s="20"/>
      <c r="V123" s="20"/>
      <c r="W123" s="20"/>
      <c r="X123" s="20"/>
      <c r="Y123" s="22"/>
      <c r="Z123" s="22"/>
      <c r="AA123" s="22"/>
      <c r="AB123" s="22"/>
      <c r="AC123" s="22"/>
      <c r="AD123" s="22"/>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row>
    <row r="124" spans="2:94" ht="33.75" customHeight="1">
      <c r="B124" s="20"/>
      <c r="C124" s="21"/>
      <c r="D124" s="20"/>
      <c r="E124" s="20"/>
      <c r="F124" s="20"/>
      <c r="G124" s="20"/>
      <c r="H124" s="20"/>
      <c r="I124" s="20"/>
      <c r="J124" s="20"/>
      <c r="K124" s="20"/>
      <c r="L124" s="20"/>
      <c r="M124" s="20"/>
      <c r="N124" s="20"/>
      <c r="O124" s="20"/>
      <c r="P124" s="20"/>
      <c r="Q124" s="20"/>
      <c r="R124" s="20"/>
      <c r="S124" s="20"/>
      <c r="T124" s="20"/>
      <c r="U124" s="20"/>
      <c r="V124" s="20"/>
      <c r="W124" s="20"/>
      <c r="X124" s="20"/>
      <c r="Y124" s="22"/>
      <c r="Z124" s="22"/>
      <c r="AA124" s="22"/>
      <c r="AB124" s="22"/>
      <c r="AC124" s="22"/>
      <c r="AD124" s="22"/>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row>
    <row r="125" spans="2:94" ht="33.75" customHeight="1">
      <c r="B125" s="20"/>
      <c r="C125" s="21"/>
      <c r="D125" s="20"/>
      <c r="E125" s="20"/>
      <c r="F125" s="20"/>
      <c r="G125" s="20"/>
      <c r="H125" s="20"/>
      <c r="I125" s="20"/>
      <c r="J125" s="20"/>
      <c r="K125" s="20"/>
      <c r="L125" s="20"/>
      <c r="M125" s="20"/>
      <c r="N125" s="20"/>
      <c r="O125" s="20"/>
      <c r="P125" s="20"/>
      <c r="Q125" s="20"/>
      <c r="R125" s="20"/>
      <c r="S125" s="20"/>
      <c r="T125" s="20"/>
      <c r="U125" s="20"/>
      <c r="V125" s="20"/>
      <c r="W125" s="20"/>
      <c r="X125" s="20"/>
      <c r="Y125" s="22"/>
      <c r="Z125" s="22"/>
      <c r="AA125" s="22"/>
      <c r="AB125" s="22"/>
      <c r="AC125" s="22"/>
      <c r="AD125" s="22"/>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row>
    <row r="126" spans="2:94" ht="33.75" customHeight="1">
      <c r="B126" s="20"/>
      <c r="C126" s="21"/>
      <c r="D126" s="20"/>
      <c r="E126" s="20"/>
      <c r="F126" s="20"/>
      <c r="G126" s="20"/>
      <c r="H126" s="20"/>
      <c r="I126" s="20"/>
      <c r="J126" s="20"/>
      <c r="K126" s="20"/>
      <c r="L126" s="20"/>
      <c r="M126" s="20"/>
      <c r="N126" s="20"/>
      <c r="O126" s="20"/>
      <c r="P126" s="20"/>
      <c r="Q126" s="20"/>
      <c r="R126" s="20"/>
      <c r="S126" s="20"/>
      <c r="T126" s="20"/>
      <c r="U126" s="20"/>
      <c r="V126" s="20"/>
      <c r="W126" s="20"/>
      <c r="X126" s="20"/>
      <c r="Y126" s="22"/>
      <c r="Z126" s="22"/>
      <c r="AA126" s="22"/>
      <c r="AB126" s="22"/>
      <c r="AC126" s="22"/>
      <c r="AD126" s="22"/>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row>
    <row r="127" spans="2:94" ht="33.75" customHeight="1">
      <c r="B127" s="20"/>
      <c r="C127" s="21"/>
      <c r="D127" s="20"/>
      <c r="E127" s="20"/>
      <c r="F127" s="20"/>
      <c r="G127" s="20"/>
      <c r="H127" s="20"/>
      <c r="I127" s="20"/>
      <c r="J127" s="20"/>
      <c r="K127" s="20"/>
      <c r="L127" s="20"/>
      <c r="M127" s="20"/>
      <c r="N127" s="20"/>
      <c r="O127" s="20"/>
      <c r="P127" s="20"/>
      <c r="Q127" s="20"/>
      <c r="R127" s="20"/>
      <c r="S127" s="20"/>
      <c r="T127" s="20"/>
      <c r="U127" s="20"/>
      <c r="V127" s="20"/>
      <c r="W127" s="20"/>
      <c r="X127" s="20"/>
      <c r="Y127" s="22"/>
      <c r="Z127" s="22"/>
      <c r="AA127" s="22"/>
      <c r="AB127" s="22"/>
      <c r="AC127" s="22"/>
      <c r="AD127" s="22"/>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row>
    <row r="128" spans="2:94" ht="33.75" customHeight="1">
      <c r="B128" s="20"/>
      <c r="C128" s="21"/>
      <c r="D128" s="20"/>
      <c r="E128" s="20"/>
      <c r="F128" s="20"/>
      <c r="G128" s="20"/>
      <c r="H128" s="20"/>
      <c r="I128" s="20"/>
      <c r="J128" s="20"/>
      <c r="K128" s="20"/>
      <c r="L128" s="20"/>
      <c r="M128" s="20"/>
      <c r="N128" s="20"/>
      <c r="O128" s="20"/>
      <c r="P128" s="20"/>
      <c r="Q128" s="20"/>
      <c r="R128" s="20"/>
      <c r="S128" s="20"/>
      <c r="T128" s="20"/>
      <c r="U128" s="20"/>
      <c r="V128" s="20"/>
      <c r="W128" s="20"/>
      <c r="X128" s="20"/>
      <c r="Y128" s="22"/>
      <c r="Z128" s="22"/>
      <c r="AA128" s="22"/>
      <c r="AB128" s="22"/>
      <c r="AC128" s="22"/>
      <c r="AD128" s="22"/>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row>
    <row r="129" spans="2:94" ht="33.75" customHeight="1">
      <c r="B129" s="20"/>
      <c r="C129" s="21"/>
      <c r="D129" s="20"/>
      <c r="E129" s="20"/>
      <c r="F129" s="20"/>
      <c r="G129" s="20"/>
      <c r="H129" s="20"/>
      <c r="I129" s="20"/>
      <c r="J129" s="20"/>
      <c r="K129" s="20"/>
      <c r="L129" s="20"/>
      <c r="M129" s="20"/>
      <c r="N129" s="20"/>
      <c r="O129" s="20"/>
      <c r="P129" s="20"/>
      <c r="Q129" s="20"/>
      <c r="R129" s="20"/>
      <c r="S129" s="20"/>
      <c r="T129" s="20"/>
      <c r="U129" s="20"/>
      <c r="V129" s="20"/>
      <c r="W129" s="20"/>
      <c r="X129" s="20"/>
      <c r="Y129" s="22"/>
      <c r="Z129" s="22"/>
      <c r="AA129" s="22"/>
      <c r="AB129" s="22"/>
      <c r="AC129" s="22"/>
      <c r="AD129" s="22"/>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row>
    <row r="130" spans="2:94" ht="33.75" customHeight="1">
      <c r="B130" s="20"/>
      <c r="C130" s="21"/>
      <c r="D130" s="20"/>
      <c r="E130" s="20"/>
      <c r="F130" s="20"/>
      <c r="G130" s="20"/>
      <c r="H130" s="20"/>
      <c r="I130" s="20"/>
      <c r="J130" s="20"/>
      <c r="K130" s="20"/>
      <c r="L130" s="20"/>
      <c r="M130" s="20"/>
      <c r="N130" s="20"/>
      <c r="O130" s="20"/>
      <c r="P130" s="20"/>
      <c r="Q130" s="20"/>
      <c r="R130" s="20"/>
      <c r="S130" s="20"/>
      <c r="T130" s="20"/>
      <c r="U130" s="20"/>
      <c r="V130" s="20"/>
      <c r="W130" s="20"/>
      <c r="X130" s="20"/>
      <c r="Y130" s="22"/>
      <c r="Z130" s="22"/>
      <c r="AA130" s="22"/>
      <c r="AB130" s="22"/>
      <c r="AC130" s="22"/>
      <c r="AD130" s="22"/>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row>
    <row r="131" spans="2:94" ht="33.75" customHeight="1">
      <c r="B131" s="20"/>
      <c r="C131" s="21"/>
      <c r="D131" s="20"/>
      <c r="E131" s="20"/>
      <c r="F131" s="20"/>
      <c r="G131" s="20"/>
      <c r="H131" s="20"/>
      <c r="I131" s="20"/>
      <c r="J131" s="20"/>
      <c r="K131" s="20"/>
      <c r="L131" s="20"/>
      <c r="M131" s="20"/>
      <c r="N131" s="20"/>
      <c r="O131" s="20"/>
      <c r="P131" s="20"/>
      <c r="Q131" s="20"/>
      <c r="R131" s="20"/>
      <c r="S131" s="20"/>
      <c r="T131" s="20"/>
      <c r="U131" s="20"/>
      <c r="V131" s="20"/>
      <c r="W131" s="20"/>
      <c r="X131" s="20"/>
      <c r="Y131" s="22"/>
      <c r="Z131" s="22"/>
      <c r="AA131" s="22"/>
      <c r="AB131" s="22"/>
      <c r="AC131" s="22"/>
      <c r="AD131" s="22"/>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row>
    <row r="132" spans="2:94" ht="33.75" customHeight="1">
      <c r="B132" s="20"/>
      <c r="C132" s="21"/>
      <c r="D132" s="20"/>
      <c r="E132" s="20"/>
      <c r="F132" s="20"/>
      <c r="G132" s="20"/>
      <c r="H132" s="20"/>
      <c r="I132" s="20"/>
      <c r="J132" s="20"/>
      <c r="K132" s="20"/>
      <c r="L132" s="20"/>
      <c r="M132" s="20"/>
      <c r="N132" s="20"/>
      <c r="O132" s="20"/>
      <c r="P132" s="20"/>
      <c r="Q132" s="20"/>
      <c r="R132" s="20"/>
      <c r="S132" s="20"/>
      <c r="T132" s="20"/>
      <c r="U132" s="20"/>
      <c r="V132" s="20"/>
      <c r="W132" s="20"/>
      <c r="X132" s="20"/>
      <c r="Y132" s="22"/>
      <c r="Z132" s="22"/>
      <c r="AA132" s="22"/>
      <c r="AB132" s="22"/>
      <c r="AC132" s="22"/>
      <c r="AD132" s="22"/>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row>
    <row r="133" spans="2:94" ht="33.75" customHeight="1">
      <c r="B133" s="20"/>
      <c r="C133" s="21"/>
      <c r="D133" s="20"/>
      <c r="E133" s="20"/>
      <c r="F133" s="20"/>
      <c r="G133" s="20"/>
      <c r="H133" s="20"/>
      <c r="I133" s="20"/>
      <c r="J133" s="20"/>
      <c r="K133" s="20"/>
      <c r="L133" s="20"/>
      <c r="M133" s="20"/>
      <c r="N133" s="20"/>
      <c r="O133" s="20"/>
      <c r="P133" s="20"/>
      <c r="Q133" s="20"/>
      <c r="R133" s="20"/>
      <c r="S133" s="20"/>
      <c r="T133" s="20"/>
      <c r="U133" s="20"/>
      <c r="V133" s="20"/>
      <c r="W133" s="20"/>
      <c r="X133" s="20"/>
      <c r="Y133" s="22"/>
      <c r="Z133" s="22"/>
      <c r="AA133" s="22"/>
      <c r="AB133" s="22"/>
      <c r="AC133" s="22"/>
      <c r="AD133" s="22"/>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row>
    <row r="134" spans="2:94" ht="33.75" customHeight="1">
      <c r="B134" s="20"/>
      <c r="C134" s="21"/>
      <c r="D134" s="20"/>
      <c r="E134" s="20"/>
      <c r="F134" s="20"/>
      <c r="G134" s="20"/>
      <c r="H134" s="20"/>
      <c r="I134" s="20"/>
      <c r="J134" s="20"/>
      <c r="K134" s="20"/>
      <c r="L134" s="20"/>
      <c r="M134" s="20"/>
      <c r="N134" s="20"/>
      <c r="O134" s="20"/>
      <c r="P134" s="20"/>
      <c r="Q134" s="20"/>
      <c r="R134" s="20"/>
      <c r="S134" s="20"/>
      <c r="T134" s="20"/>
      <c r="U134" s="20"/>
      <c r="V134" s="20"/>
      <c r="W134" s="20"/>
      <c r="X134" s="20"/>
      <c r="Y134" s="22"/>
      <c r="Z134" s="22"/>
      <c r="AA134" s="22"/>
      <c r="AB134" s="22"/>
      <c r="AC134" s="22"/>
      <c r="AD134" s="22"/>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row>
    <row r="135" spans="2:94" ht="33.75" customHeight="1">
      <c r="B135" s="20"/>
      <c r="C135" s="21"/>
      <c r="D135" s="20"/>
      <c r="E135" s="20"/>
      <c r="F135" s="20"/>
      <c r="G135" s="20"/>
      <c r="H135" s="20"/>
      <c r="I135" s="20"/>
      <c r="J135" s="20"/>
      <c r="K135" s="20"/>
      <c r="L135" s="20"/>
      <c r="M135" s="20"/>
      <c r="N135" s="20"/>
      <c r="O135" s="20"/>
      <c r="P135" s="20"/>
      <c r="Q135" s="20"/>
      <c r="R135" s="20"/>
      <c r="S135" s="20"/>
      <c r="T135" s="20"/>
      <c r="U135" s="20"/>
      <c r="V135" s="20"/>
      <c r="W135" s="20"/>
      <c r="X135" s="20"/>
      <c r="Y135" s="22"/>
      <c r="Z135" s="22"/>
      <c r="AA135" s="22"/>
      <c r="AB135" s="22"/>
      <c r="AC135" s="22"/>
      <c r="AD135" s="22"/>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row>
    <row r="136" spans="2:94" ht="33.75" customHeight="1">
      <c r="B136" s="20"/>
      <c r="C136" s="21"/>
      <c r="D136" s="20"/>
      <c r="E136" s="20"/>
      <c r="F136" s="20"/>
      <c r="G136" s="20"/>
      <c r="H136" s="20"/>
      <c r="I136" s="20"/>
      <c r="J136" s="20"/>
      <c r="K136" s="20"/>
      <c r="L136" s="20"/>
      <c r="M136" s="20"/>
      <c r="N136" s="20"/>
      <c r="O136" s="20"/>
      <c r="P136" s="20"/>
      <c r="Q136" s="20"/>
      <c r="R136" s="20"/>
      <c r="S136" s="20"/>
      <c r="T136" s="20"/>
      <c r="U136" s="20"/>
      <c r="V136" s="20"/>
      <c r="W136" s="20"/>
      <c r="X136" s="20"/>
      <c r="Y136" s="22"/>
      <c r="Z136" s="22"/>
      <c r="AA136" s="22"/>
      <c r="AB136" s="22"/>
      <c r="AC136" s="22"/>
      <c r="AD136" s="22"/>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row>
    <row r="137" spans="2:94" ht="33.75" customHeight="1">
      <c r="B137" s="20"/>
      <c r="C137" s="21"/>
      <c r="D137" s="20"/>
      <c r="E137" s="20"/>
      <c r="F137" s="20"/>
      <c r="G137" s="20"/>
      <c r="H137" s="20"/>
      <c r="I137" s="20"/>
      <c r="J137" s="20"/>
      <c r="K137" s="20"/>
      <c r="L137" s="20"/>
      <c r="M137" s="20"/>
      <c r="N137" s="20"/>
      <c r="O137" s="20"/>
      <c r="P137" s="20"/>
      <c r="Q137" s="20"/>
      <c r="R137" s="20"/>
      <c r="S137" s="20"/>
      <c r="T137" s="20"/>
      <c r="U137" s="20"/>
      <c r="V137" s="20"/>
      <c r="W137" s="20"/>
      <c r="X137" s="20"/>
      <c r="Y137" s="22"/>
      <c r="Z137" s="22"/>
      <c r="AA137" s="22"/>
      <c r="AB137" s="22"/>
      <c r="AC137" s="22"/>
      <c r="AD137" s="22"/>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row>
    <row r="138" spans="2:94" ht="33.75" customHeight="1">
      <c r="B138" s="20"/>
      <c r="C138" s="21"/>
      <c r="D138" s="20"/>
      <c r="E138" s="20"/>
      <c r="F138" s="20"/>
      <c r="G138" s="20"/>
      <c r="H138" s="20"/>
      <c r="I138" s="20"/>
      <c r="J138" s="20"/>
      <c r="K138" s="20"/>
      <c r="L138" s="20"/>
      <c r="M138" s="20"/>
      <c r="N138" s="20"/>
      <c r="O138" s="20"/>
      <c r="P138" s="20"/>
      <c r="Q138" s="20"/>
      <c r="R138" s="20"/>
      <c r="S138" s="20"/>
      <c r="T138" s="20"/>
      <c r="U138" s="20"/>
      <c r="V138" s="20"/>
      <c r="W138" s="20"/>
      <c r="X138" s="20"/>
      <c r="Y138" s="22"/>
      <c r="Z138" s="22"/>
      <c r="AA138" s="22"/>
      <c r="AB138" s="22"/>
      <c r="AC138" s="22"/>
      <c r="AD138" s="22"/>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row>
  </sheetData>
  <sheetProtection formatCells="0" formatColumns="0" formatRows="0" insertColumns="0" insertRows="0" deleteColumns="0" deleteRows="0"/>
  <mergeCells count="105">
    <mergeCell ref="CP8:CP9"/>
    <mergeCell ref="CP10:CP19"/>
    <mergeCell ref="CP20:CP46"/>
    <mergeCell ref="CO8:CO9"/>
    <mergeCell ref="Z4:AD4"/>
    <mergeCell ref="CH8:CH9"/>
    <mergeCell ref="CI8:CI9"/>
    <mergeCell ref="CH10:CH19"/>
    <mergeCell ref="CI10:CI19"/>
    <mergeCell ref="BF8:BF9"/>
    <mergeCell ref="BF10:BF19"/>
    <mergeCell ref="AA8:AA9"/>
    <mergeCell ref="AB8:AB9"/>
    <mergeCell ref="AE8:AH8"/>
    <mergeCell ref="AI8:AL8"/>
    <mergeCell ref="AM8:AP8"/>
    <mergeCell ref="BN20:BN46"/>
    <mergeCell ref="CB8:CB9"/>
    <mergeCell ref="BF20:BF46"/>
    <mergeCell ref="AD8:AD9"/>
    <mergeCell ref="AC8:AC9"/>
    <mergeCell ref="AY8:AY9"/>
    <mergeCell ref="CP47:CP52"/>
    <mergeCell ref="CJ54:CL54"/>
    <mergeCell ref="CO10:CO19"/>
    <mergeCell ref="CO20:CO46"/>
    <mergeCell ref="CO47:CO52"/>
    <mergeCell ref="BV54:BX54"/>
    <mergeCell ref="CA20:CA46"/>
    <mergeCell ref="CH47:CH52"/>
    <mergeCell ref="CI47:CI52"/>
    <mergeCell ref="CC54:CE54"/>
    <mergeCell ref="CH20:CH46"/>
    <mergeCell ref="CI20:CI46"/>
    <mergeCell ref="CB10:CB19"/>
    <mergeCell ref="CB20:CB46"/>
    <mergeCell ref="CB47:CB52"/>
    <mergeCell ref="BN47:BN52"/>
    <mergeCell ref="CA47:CA52"/>
    <mergeCell ref="CA8:CA9"/>
    <mergeCell ref="CA10:CA19"/>
    <mergeCell ref="BH54:BJ54"/>
    <mergeCell ref="BT8:BT9"/>
    <mergeCell ref="BU8:BU9"/>
    <mergeCell ref="BT10:BT19"/>
    <mergeCell ref="BU10:BU19"/>
    <mergeCell ref="BT20:BT46"/>
    <mergeCell ref="BU20:BU46"/>
    <mergeCell ref="BT47:BT52"/>
    <mergeCell ref="BU47:BU52"/>
    <mergeCell ref="BO54:BQ54"/>
    <mergeCell ref="BM8:BM9"/>
    <mergeCell ref="BN8:BN9"/>
    <mergeCell ref="BM10:BM19"/>
    <mergeCell ref="BN10:BN19"/>
    <mergeCell ref="BM20:BM46"/>
    <mergeCell ref="BM47:BM52"/>
    <mergeCell ref="BF47:BF52"/>
    <mergeCell ref="BG8:BG9"/>
    <mergeCell ref="BG10:BG19"/>
    <mergeCell ref="BG20:BG46"/>
    <mergeCell ref="BG47:BG52"/>
    <mergeCell ref="S8:S9"/>
    <mergeCell ref="J8:J9"/>
    <mergeCell ref="BA54:BC54"/>
    <mergeCell ref="AE53:AH53"/>
    <mergeCell ref="AI53:AL53"/>
    <mergeCell ref="AU53:AX53"/>
    <mergeCell ref="O8:O9"/>
    <mergeCell ref="N8:N9"/>
    <mergeCell ref="U8:U9"/>
    <mergeCell ref="V8:V9"/>
    <mergeCell ref="AM53:AP53"/>
    <mergeCell ref="AQ53:AT53"/>
    <mergeCell ref="AQ8:AT8"/>
    <mergeCell ref="AU8:AX8"/>
    <mergeCell ref="AZ7:AZ9"/>
    <mergeCell ref="M8:M9"/>
    <mergeCell ref="L8:L9"/>
    <mergeCell ref="K8:K9"/>
    <mergeCell ref="Z8:Z9"/>
    <mergeCell ref="Y8:Y9"/>
    <mergeCell ref="X8:X9"/>
    <mergeCell ref="W8:W9"/>
    <mergeCell ref="P8:P9"/>
    <mergeCell ref="T8:T9"/>
    <mergeCell ref="I8:I9"/>
    <mergeCell ref="B73:B76"/>
    <mergeCell ref="B61:B64"/>
    <mergeCell ref="B65:B68"/>
    <mergeCell ref="B69:B72"/>
    <mergeCell ref="F7:F9"/>
    <mergeCell ref="B20:B46"/>
    <mergeCell ref="C20:C46"/>
    <mergeCell ref="B7:B9"/>
    <mergeCell ref="C7:C9"/>
    <mergeCell ref="B10:B19"/>
    <mergeCell ref="C10:C19"/>
    <mergeCell ref="B57:B59"/>
    <mergeCell ref="B47:B52"/>
    <mergeCell ref="C47:C52"/>
    <mergeCell ref="D7:D9"/>
    <mergeCell ref="E7:E9"/>
    <mergeCell ref="G8:G9"/>
    <mergeCell ref="H8:H9"/>
  </mergeCells>
  <phoneticPr fontId="6" type="noConversion"/>
  <dataValidations xWindow="478" yWindow="440" count="75">
    <dataValidation type="textLength" allowBlank="1" showInputMessage="1" showErrorMessage="1" sqref="C57:C60 B65:B76 B61" xr:uid="{B993EBAD-37F9-412A-9E62-23839433171A}">
      <formula1>1</formula1>
      <formula2>2000</formula2>
    </dataValidation>
    <dataValidation allowBlank="1" showInputMessage="1" showErrorMessage="1" prompt="Adicione o elimine columnas conforme al número de cortes de seguimiento establecidos. Se debe reportar el seguimiento dos veces por año (30 de junio -  31 de diciembre)._x000a__x000a_Asegúrese de aplicar y copiar la fórmula para cada una de las acciones establecidas." sqref="BA7:BA8 BD8 BH7:BH8 BK8 BO7:BO8 BR8 BV7:BV8 BY8 CC7:CC8 CF8 CJ7:CJ8 CM8" xr:uid="{14488FAE-8146-4FA7-B3CF-32863EFBE3C3}"/>
    <dataValidation allowBlank="1" showInputMessage="1" showErrorMessage="1" prompt="Escriba la fuente de financiamiento de cada acción para cada vigencia." sqref="AU48:AU52 AW42:AW46 AS48:AS52 AO42:AO46 AQ42:AQ46 AS42:AS46 AQ48:AQ52 AW48:AW52 AU42:AU46 AO48:AO52 AM52 AM48:AM49 AM42:AM46" xr:uid="{3E3E1841-4AF5-4DB8-912B-34535E3F818E}"/>
    <dataValidation allowBlank="1" showInputMessage="1" showErrorMessage="1" prompt="1. Escriba el valor de los recursos y las fuentes para la ejecución de las acciones._x000a_2. Tenga en cuenta que una acción puede ser financiada por varias fuentes._x000a_3. Adicione o elimine las columnas necesarias, teniendo en cuenta el número de vigencias._x000a_" sqref="AE7" xr:uid="{F178A1FE-1418-4CA4-BCE5-0A004300DFD6}"/>
    <dataValidation allowBlank="1" showInputMessage="1" showErrorMessage="1" prompt="Totalice el costo de las acciones al finalizar la vigencia del documento CONPES." sqref="AD8" xr:uid="{0FA63386-06CE-48BD-A425-CF22B7CD96EF}"/>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N8" xr:uid="{B37F4DFF-9F0B-4AB2-9BA6-D5BF84DEFEB6}"/>
    <dataValidation allowBlank="1" showInputMessage="1" showErrorMessage="1" prompt="Escriba la fecha de finalización de la acción._x000a__x000a_Formato DD/MM/AAAA." sqref="L8" xr:uid="{C9F0E88B-5227-4411-AA0E-F426DB0FD5BA}"/>
    <dataValidation allowBlank="1" showInputMessage="1" showErrorMessage="1" prompt="Escriba la fecha de inicio de la acción._x000a__x000a_Formato DD/MM/AAAA." sqref="K8" xr:uid="{CE4535B3-610A-4D87-9DD6-90F94B885574}"/>
    <dataValidation allowBlank="1" showInputMessage="1" showErrorMessage="1" prompt="Escriba el correo electrónico de la persona responsable de reportar la ejecución de la acción." sqref="J8" xr:uid="{BA08EDC8-F080-4DC5-AC10-EED5490AB95D}"/>
    <dataValidation allowBlank="1" showInputMessage="1" showErrorMessage="1" prompt="Escriba el nombre de la Dirección, Subdirección, Grupo o Unidad encargada de la ejecución de la acción._x000a__x000a_Utilice nombres completos y no siglas." sqref="H8" xr:uid="{426C1B4C-F027-4BD6-A712-E5E0C42EEC8B}"/>
    <dataValidation allowBlank="1" showInputMessage="1" showErrorMessage="1" prompt="Escriba la entidad responsable de la ejecución de la acción. Utilice nombres completos y no siglas." sqref="G8" xr:uid="{2E41F1D9-6D37-45A2-A9C4-71A916028B64}"/>
    <dataValidation allowBlank="1" showInputMessage="1" showErrorMessage="1" prompt="Escriba los recursos asignados para cada vigencia" sqref="AU10:AU11 AW10:AW11 AM10:AM11 AO10:AO11 AQ10:AQ11 AS10:AS11 AS47 AQ47 AO47 AM47 AW47 AU47 AQ20:AQ41 AI10:AI52 BK10:BK52 BR10:BR52 BY10:BY52 CF10:CF52 CM10:CM52 AW20:AW41 AM20:AM41 AO20:AO41 AS20:AS41 AM50:AM51 AE10:AE52 AK10:AK52 AG10:AG52 BD10:BD52 AU20:AU41" xr:uid="{2F087E57-1604-4988-B82E-0A055C4FB9A6}"/>
    <dataValidation allowBlank="1" showInputMessage="1" showErrorMessage="1" prompt="Total costo acción Ni -Total recurso asignado acción Ni." sqref="AF54 AH54 AV54:AX54 AJ54:AL54 AN54:AP54 AR54:AT54" xr:uid="{23257DF3-910D-4DD4-B548-5A0592C9F613}"/>
    <dataValidation allowBlank="1" showInputMessage="1" showErrorMessage="1" prompt="El balance cualitativo corresponde a las instrucciones indicadas en esta sección para cada uno de los cortes establecidos en el documento CONPES." sqref="B56" xr:uid="{BB9C5C3B-9D95-4E03-9083-531EB4B5130A}"/>
    <dataValidation allowBlank="1" showInputMessage="1" showErrorMessage="1" prompt="En caso de cambios en los responsables de la ejecución, por favor actualizar la información con la del nuevo responsable." sqref="G7" xr:uid="{E7B4A965-CF86-489F-8622-F5C67FF59CDC}"/>
    <dataValidation allowBlank="1" showInputMessage="1" showErrorMessage="1" prompt="Escriba el nombre completo de la persona responsable de reportar la ejecución de la acción." sqref="I8" xr:uid="{9D9F54F5-B569-4FC4-A674-5CC0DE7D7C9C}"/>
    <dataValidation allowBlank="1" showInputMessage="1" showErrorMessage="1" prompt="Defina el período de tiempo en el que la acción será ejecutada." sqref="K7:L7" xr:uid="{8F7E0E19-3A96-454A-A09A-A1BBF549D759}"/>
    <dataValidation allowBlank="1" showInputMessage="1" showErrorMessage="1" prompt="Escriba el año de la línea base." sqref="Q18:Q19 Q43:Q46" xr:uid="{6D6B4DDA-58E6-462A-B849-65A407DD98C0}"/>
    <dataValidation allowBlank="1" showInputMessage="1" showErrorMessage="1" prompt="Escriba la fecha de aprobación del Documento CONPES que se encuentra en el documento publicado (instrucciones PAS. Paso 1. Datos básicos)._x000a__x000a_Formato DD/MM/AAAA." sqref="I4:J4" xr:uid="{79484BDD-C484-4D44-AF87-675698EFB804}"/>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M7:X7" xr:uid="{FF9EF515-97DF-42C2-AF5F-EA68536E4E40}"/>
    <dataValidation type="date" allowBlank="1" showInputMessage="1" showErrorMessage="1" error="Escriba la fecha en formato DD/MM/AAAA" sqref="L18:L19 K11:K14 L11:L16" xr:uid="{5B310D97-C9CD-4AC9-85A7-B128431383C8}">
      <formula1>36526</formula1>
      <formula2>55153</formula2>
    </dataValidation>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BA9 BH9 BO9 BV9 CC9 CJ9" xr:uid="{A4609C32-6DCC-4736-9610-48B99C3FDAF7}"/>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BB9:BC9 BI9:BJ9 BP9:BQ9 BW9:BX9 CD9:CE9 CK9:CL9" xr:uid="{69A8CBF4-6663-499B-AD18-1C62451ADEF4}"/>
    <dataValidation allowBlank="1" showInputMessage="1" showErrorMessage="1" prompt="El avance porcentual financiero se calcula con respecto a los recursos asignados para la acción en cada vigencia._x000a__x000a_No modifique las fórmulas y asegúrese de aplicarlas correctamente en todas las filas (acciones) y columnas (cortes)." sqref="BE9 BL9 BS9 BZ9 CG9 CN9" xr:uid="{AD1C0786-31A7-498E-BA81-A42EF1AAEC57}"/>
    <dataValidation allowBlank="1" showInputMessage="1" showErrorMessage="1" prompt="Escriba el avance acumulado financiero para cada acción formulada (recursos ejecutados en desarrollo de la acción). _x000a__x000a_" sqref="BD9 BK9 BR9 BY9 CF9 CM9" xr:uid="{F4DEA3CA-45FD-43DB-A849-E854ACBB8F5B}"/>
    <dataValidation allowBlank="1" showInputMessage="1" showErrorMessage="1" prompt="Total recurso asignado acción Ni - Total costo acción Ni" sqref="AE54 AU54 AI54 AY54 AM54 AQ54" xr:uid="{AECBFDF1-7DFC-4E19-9959-802F0E3C5220}"/>
    <dataValidation allowBlank="1" showInputMessage="1" showErrorMessage="1" prompt="Total recurso asignado acción Ni - Total costo acción Ni _x000a_" sqref="AG54" xr:uid="{F006E1D0-AD4E-44AE-B542-459C74380382}"/>
    <dataValidation allowBlank="1" showInputMessage="1" showErrorMessage="1" prompt="Porcentaje de cumplimiento del objetivo general: Realice una sumatoria del porcentaje de cumplimiento de los objetivos específicos." sqref="BF54:BG54 BM54:BN54 BT54:BU54 CA54:CB54 CH54:CI54 CO54:CP54" xr:uid="{1B466931-B0C8-470E-AA3A-9DA400C0B0C2}"/>
    <dataValidation allowBlank="1" showInputMessage="1" showErrorMessage="1" prompt="Efectúe la diferencia entre los costos de las acciones y los recursos asignados para cada vigencia y para el agregado de las vigencias." sqref="B54" xr:uid="{CBE42411-0014-4F3D-AB59-3C72EE5A40D9}"/>
    <dataValidation allowBlank="1" showInputMessage="1" showErrorMessage="1" prompt="Recursos ejecutados (acumulados) en millones de pesos._x000a__x000a_ " sqref="BD54 BK54 BR54 BY54 CF54 CM54" xr:uid="{2AE9D493-044F-45F3-8883-50A0EA68EEF9}"/>
    <dataValidation allowBlank="1" showInputMessage="1" showErrorMessage="1" prompt="El porcentaje de avance financiero para cada corte se calcula con la formula descrita en las instrucciones (Paso 3, literal b)._x000a__x000a_Asegúrese de aplicar correctamente la fórmula, incluyendo todas las acciones que fueron formuladas en el documento._x000a_ " sqref="BE54 BL54 BS54 BZ54 CG54 CN54" xr:uid="{6BD82F0F-164C-4E33-8A5C-BB9AD40F79A0}"/>
    <dataValidation type="textLength" allowBlank="1" showInputMessage="1" showErrorMessage="1" error="El número de carácteres debe estar entre 50 y 500. " prompt="Escriba el objetivo general del documento CONPES aprobado (instrucciones PAS. Paso 1. Datos básicos)._x000a_" sqref="E5" xr:uid="{9B18C54A-1EA2-42B5-A2BA-E2D2950F2C3A}">
      <formula1>50</formula1>
      <formula2>500</formula2>
    </dataValidation>
    <dataValidation allowBlank="1" showInputMessage="1" showErrorMessage="1" prompt="1. Totalice el costos de las acciones por vigencia._x000a_2. Totalice los recursos asignados de las acciones por vigencia." sqref="W53 C53:S53" xr:uid="{A14B6EC8-E37C-4DDF-BDCC-CAAC3DC8CA8B}"/>
    <dataValidation allowBlank="1" showInputMessage="1" showErrorMessage="1" prompt="Escriba la fórmula de cálculo del indicador, teniendo en cuenta las indicaciones del paso 1. Plan de acción en la hoja &quot;Instrucciones PAS&quot;." sqref="O8:O9" xr:uid="{893FE4D7-F155-4E9F-BF55-B87FA8D75584}"/>
    <dataValidation allowBlank="1" showInputMessage="1" showErrorMessage="1" prompt="El cálculo del % cumplimiento de objetivos específicos se calcula automaticamente con la fórmula descrita en las instrucciones (Paso 3 literal c)._x000a__x000a_Actualice la fórmula conforme al número de objetivos, acciones y corte de seguimiento._x000a__x000a_" sqref="BF8:BG8 BM8:BN8 BT8:BU8 CA8:CB8 CH8:CI8 CO8:CP8" xr:uid="{10E9625D-C50F-4D80-B6CE-79E77BDF56EF}"/>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D7:D9" xr:uid="{16874DB6-E30D-4079-ABFE-33D1344A2501}"/>
    <dataValidation allowBlank="1" showInputMessage="1" showErrorMessage="1" prompt="1. Defina la ponderación de cada acción de acuerdo a su nivel de importancia en el cumplimiento del objetivo específico de la política._x000a_2. La suma de las ponderaciones debe ser igual a la ponderación del objetivo específico." sqref="E7:E9" xr:uid="{44AA82EF-AF07-4895-AA06-AB6493E494D2}"/>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B7:B9" xr:uid="{675CD810-F7FC-4F22-A830-B12547ECC891}"/>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C7:C9" xr:uid="{D9DD0C9A-3685-4ED8-B13F-D494E4BEBDF4}"/>
    <dataValidation allowBlank="1" showInputMessage="1" showErrorMessage="1" prompt="Actualice las celdas &quot;Indicador&quot; y &quot;Financiero&quot; de cada acción para indicar el avance acumulado._x000a__x000a_Indicador se refiere al avance de la acción en terminos del indicador formulado._x000a__x000a_Financiero se refiere al avance en la ejecución de los recursos asignados." sqref="AZ7:AZ9" xr:uid="{23E99906-1317-45DF-ABD9-6D67F60E9196}"/>
    <dataValidation allowBlank="1" showInputMessage="1" showErrorMessage="1" prompt="Los indicadores de cumplimiento se clasifican en:_x000a_1. Indicadores de gestión._x000a_2. Indicadores de producto._x000a_3. Indicadores de resultado._x000a__x000a_Para mayor información consulte la hoja de Instrucciones PAS" sqref="M8:M9" xr:uid="{48DCAA3B-F002-4269-B5A0-81843D65FFF2}"/>
    <dataValidation allowBlank="1" showInputMessage="1" showErrorMessage="1" prompt="Total de los recursos asignados para cada acción al finalizar la vigencia del documento CONPES." sqref="AY8" xr:uid="{14F1A3D8-3817-4158-948E-3656DE3C7E97}"/>
    <dataValidation allowBlank="1" showInputMessage="1" showErrorMessage="1" prompt="Ver pestaña &quot;instrucciones PAS&quot; paso 3. Adicione o elimine filas conforme al número de cortes establecidos. Responda las preguntas en maximo 750 caracteres.  _x000a_" sqref="B57:B60" xr:uid="{31B20405-22B9-479D-BC11-83A5A628E110}"/>
    <dataValidation allowBlank="1" showInputMessage="1" showErrorMessage="1" prompt="La sección de seguimiento a la ejecución de las acciones debe diligenciarse una vez el documento CONPES ha sido aprobado, y debe actualizarse de acuerdo a los cortes establecidos en el documento." sqref="BA6:BN6 BP6:CP6" xr:uid="{DAB8BADC-5193-4572-B9C6-22563EC71945}"/>
    <dataValidation allowBlank="1" showInputMessage="1" showErrorMessage="1" prompt="Escriba el nombre del documento CONPES como fue aprobado en sesión CONPES (instrucciones PAS paso1. Datos básicos)." sqref="F3:Y3" xr:uid="{B49F2321-B6D5-4D3E-A43D-9D4C96299E6C}"/>
    <dataValidation allowBlank="1" showInputMessage="1" showErrorMessage="1" prompt="Escriba el número del documento CONPES, que fue asignado en el momento de la publicación (instrucciones PAS paso 1. Datos Básicos)." sqref="F4" xr:uid="{A636A148-7026-4672-9289-7A251A089BFF}"/>
    <dataValidation allowBlank="1" showErrorMessage="1" prompt="El avance del indicador de las acciones para cada corte se calcula con la formula descrita en las instrucciones (Paso 3, literal a)._x000a__x000a_Asegúrese de aplicar correctamente la fórmula, incluyendo todas las acciones que fueron formuladas en el documento._x000a_ " sqref="BA54:BC54 BH54:BJ54 BO54:BQ54 BV54:BX54 CC54:CE54 CJ54:CL54" xr:uid="{C9C06962-00CC-403D-99CB-ADD9696B0C66}"/>
    <dataValidation allowBlank="1" showInputMessage="1" showErrorMessage="1" prompt="La sección de Plan de Acción debe diligenciarse en el momento de la elaboración del documento CONPES." sqref="BO6 C6:AY6" xr:uid="{3513C2CE-897D-42AC-AF89-CBF89EB0CD7F}"/>
    <dataValidation allowBlank="1" showInputMessage="1" showErrorMessage="1" prompt="1. Escriba el costo de las acciones para cada vigencia._x000a_2. Escriba un estimativo cuando no tenga claridad del costeo de las acciones._x000a_3. Adicione o elimine las columnas necesarias, teniendo en cuenta el número de vigencias establecidas en el documento." sqref="Y7:AD7" xr:uid="{F5DB38EF-5BF3-4693-8F60-25FB6EBA1829}"/>
    <dataValidation type="textLength" allowBlank="1" showInputMessage="1" showErrorMessage="1" error="El número de carácteres debe estar entre 50 y 500. " prompt="_x000a_" sqref="Z5:CP5" xr:uid="{6C8F4515-6CD5-4452-AF44-A69A57FF30CA}">
      <formula1>50</formula1>
      <formula2>500</formula2>
    </dataValidation>
    <dataValidation type="textLength" allowBlank="1" showInputMessage="1" showErrorMessage="1" sqref="C61:CP76" xr:uid="{BC7E8245-5902-4F5E-BCFA-C474F1B4C9AE}">
      <formula1>0</formula1>
      <formula2>500</formula2>
    </dataValidation>
    <dataValidation allowBlank="1" showInputMessage="1" showErrorMessage="1" prompt="Escriba el nombre del documento CONPES como fue aprobado en sesión CONPES (instrucciones PAS paso 0. Datos básicos)." sqref="E3" xr:uid="{8899C815-98BD-427C-8411-677B35AF2BCC}"/>
    <dataValidation allowBlank="1" showInputMessage="1" showErrorMessage="1" prompt="Escriba el número del documento CONPES, que fue asignado en el momento de la publicación (instrucciones PAS paso 0. Datos Básicos)." sqref="E4" xr:uid="{7CF534CD-B7FC-4796-9CD0-6E2DC73ADA46}"/>
    <dataValidation allowBlank="1" showInputMessage="1" showErrorMessage="1" prompt="Dejar vacía." sqref="N4:Q4" xr:uid="{DE2BAB5B-2A5D-4155-AFF2-A07636DF31B9}"/>
    <dataValidation allowBlank="1" showInputMessage="1" showErrorMessage="1" prompt="Escriba las entidades líderes del documento CONPES. Deben ser las que pertenecen al Consejo Nacional de Política Económica y Social (CONPES)." sqref="AG4" xr:uid="{F27781ED-4E07-4A18-BCFF-F31E0C750A97}"/>
    <dataValidation allowBlank="1" showInputMessage="1" showErrorMessage="1" prompt="Indique si la acción formulada depende de la ejecución de otra acción. En caso de que no exista relación escriba la palabra No, en caso contrario indique el número de la acción o las acciones que estén relacionadas con la acción después de la palabra Sí." sqref="F7:F9" xr:uid="{A5573E21-4A9E-4AFB-8633-10D17C5190C9}"/>
    <dataValidation allowBlank="1" showInputMessage="1" showErrorMessage="1" prompt="Escriba el valor de la meta para cada vigencia en línea con la forma de acumulacón definida. _x000a__x000a_Elimine o adicione columnas de acuerdo al tiempo de ejecución de la política._x000a__x000a_" sqref="S8:W9" xr:uid="{849D06C9-AC55-40B9-9127-8D0BECA3A105}"/>
    <dataValidation allowBlank="1" showInputMessage="1" showErrorMessage="1" prompt="Escriba el valor de la meta final en línea con la forma de acumulación._x000a__x000a_Acumulado y reducción acumulada: meta del último año de ejecución._x000a__x000a_Flujo y reducción: promedio de metas anuales._x000a__x000a_" sqref="X8:X9" xr:uid="{BDE2F12D-2112-4AED-A00C-A1FC9BA1BBD7}"/>
    <dataValidation allowBlank="1" showInputMessage="1" showErrorMessage="1" prompt="Indique el costo de las acciones en millones de pesos, es decir los recursos necesarios para implementar la acción. No se deben diligenciar celdas con valores cero. En los casos en los que no pueda determinar los costos, deje la celda vacía." sqref="Y8:AC9" xr:uid="{6C4E1959-44C1-4724-BC8A-601802355923}"/>
    <dataValidation allowBlank="1" showInputMessage="1" showErrorMessage="1" prompt="Indique los recursos asignados en millones de pesos y sus fuentes. En los casos en los que no pueda determinar los costos, deje la celda vacía, pero especifique su fuente. Los recursos deben estar en pesos del año de la aprobación del documento." sqref="AE8 AI8 AU8 AM8 AQ8" xr:uid="{140EADC1-34C2-4192-A05B-D61CC105B4AA}"/>
    <dataValidation allowBlank="1" showInputMessage="1" showErrorMessage="1" prompt="Escriba el valor y fecha de la línea base de los indicadores que tienen disponibles dicha información. Recuerde que la línea base debe estar expresada en la misma unidad de la meta." sqref="Q8:R8" xr:uid="{9220AB64-2D73-4EC1-AD63-DC1FE4FED5B1}"/>
    <dataValidation allowBlank="1" showInputMessage="1" showErrorMessage="1" prompt="Seleccione la forma de acumulación del indicador, teniendo en cuenta las indicaciones del paso 1. Plan de acción en la hoja &quot;Instrucciones PAS&quot;." sqref="P8:P9" xr:uid="{F2455A36-C8DC-43A9-85A9-18448F60B29D}"/>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E43:E46 E10:E19" xr:uid="{4D715B0D-CD47-47BF-934D-2E09FE608CC7}">
      <formula1>C10</formula1>
    </dataValidation>
    <dataValidation allowBlank="1" showInputMessage="1" showErrorMessage="1" prompt="Actualice la numeración de las acciones de acuerdo al número de objetivos y acciones formuladas en el documento CONPES._x000a__x000a_La actualización corresponde sólo al número de la acción, por ejemplo &quot;Acción 1.1&quot;." sqref="D43:D46 D10:D17 AZ10:AZ52" xr:uid="{1A6C2873-9318-45D5-A32A-2B01D77C29B5}"/>
    <dataValidation allowBlank="1" showInputMessage="1" showErrorMessage="1" error="Escriba la fecha en formato DD/MM/AAAA" sqref="K18:L21 L17 K42:L52 K10:L10 K16" xr:uid="{E50E3132-BFCB-4893-9657-1A1417845C65}"/>
    <dataValidation operator="greaterThanOrEqual" allowBlank="1" showInputMessage="1" showErrorMessage="1" errorTitle="Metas acumuladas" error="La meta para el año n debe incluir el valor de la meta en el año n-1. " sqref="S18:U19 V42 S42 X16 X46:X52 X10 S44:W46 S43:U43 X18:X42" xr:uid="{D6FD2348-66D1-4A83-9C1B-FA84DF79C8BB}"/>
    <dataValidation allowBlank="1" showInputMessage="1" showErrorMessage="1" prompt="Los indicadores de cumplimiento se clasifican en:_x000a_1. Indicadores de gestión._x000a_2. Indicadores de producto._x000a_3. Indicadores de resultado._x000a__x000a_" sqref="M18:M19" xr:uid="{7F620B20-61D4-415B-A7CA-072D992F7353}"/>
    <dataValidation type="decimal" operator="greaterThanOrEqual" allowBlank="1" showInputMessage="1" showErrorMessage="1" errorTitle="Metas acumuladas" error="La meta para el año n debe incluir el valor de la meta en el año n-1. " sqref="W42 S18:X19 V21:W21 X43:X45" xr:uid="{085E9FC6-F717-4F7A-A97A-348B90C002D0}">
      <formula1>#REF!</formula1>
    </dataValidation>
    <dataValidation allowBlank="1" showInputMessage="1" showErrorMessage="1" prompt="Escriba la fuente de financiamiento de la acción para cada vigencia." sqref="AM12:AM19 AS12:AS19 AW12:AW19 AO12:AO19 AU12:AU19 AQ12:AQ19" xr:uid="{CEABDEF4-B0FC-4EAA-A87C-3B2141B1A2E0}"/>
    <dataValidation type="decimal" allowBlank="1" showInputMessage="1" showErrorMessage="1" sqref="Y10:AC11 Y13:AC19 Z12:AC12" xr:uid="{BACF5A02-83CA-4326-A8BA-0E229CBD34ED}">
      <formula1>1</formula1>
      <formula2>1000000000</formula2>
    </dataValidation>
    <dataValidation type="custom" allowBlank="1" showInputMessage="1" showErrorMessage="1" sqref="C10:C52" xr:uid="{F298DF40-16F1-4271-8DA5-4F66BC4F6193}">
      <formula1>1</formula1>
    </dataValidation>
    <dataValidation allowBlank="1" showInputMessage="1" showErrorMessage="1" prompt="Actualice la fórmula conforme:_x000a_1) Al número de acciones de cada objetivo (adición de filas)_x000a_2) Al corte evaluado, ya que la fórmula está indicando el avance del objetivo 1 en el corte No.1" sqref="BF10:BG52 BM10:BN52 BT10:BU52 CA10:CB52 CH10:CI52 CO10:CP52" xr:uid="{F6427458-9B96-4616-A7BF-DDC43CE64893}"/>
    <dataValidation type="whole" allowBlank="1" showInputMessage="1" showErrorMessage="1" sqref="Y20:AC52" xr:uid="{5E35425B-437C-42FA-A017-AD9AFAD3D40D}">
      <formula1>1</formula1>
      <formula2>1000000000</formula2>
    </dataValidation>
    <dataValidation type="decimal" operator="greaterThanOrEqual" allowBlank="1" showInputMessage="1" showErrorMessage="1" errorTitle="Metas acumuladas" error="La meta para el año n debe incluir el valor de la meta en el año n-1. " sqref="W43" xr:uid="{A9364E69-1006-49B5-83D6-1E5753AFB460}">
      <formula1>S43</formula1>
    </dataValidation>
    <dataValidation type="decimal" operator="greaterThanOrEqual" allowBlank="1" showInputMessage="1" showErrorMessage="1" errorTitle="Metas acumuladas" error="La meta para el año n debe incluir el valor de la meta en el año n-1. " sqref="V43" xr:uid="{80CA953E-2525-4CC0-B30A-B76FAB6FFD7E}">
      <formula1>S43</formula1>
    </dataValidation>
  </dataValidations>
  <hyperlinks>
    <hyperlink ref="J15" r:id="rId1" xr:uid="{94B41DBC-9510-49B8-8329-DD005FBBC503}"/>
    <hyperlink ref="J12" r:id="rId2" xr:uid="{2102AC05-54FA-4366-A8B4-44F80B2CA73E}"/>
    <hyperlink ref="J14" r:id="rId3" display="wpazos@minsalud.gov.co | " xr:uid="{CEB700A6-8CDC-47E3-A0A3-A93D6468439A}"/>
    <hyperlink ref="J10" r:id="rId4" display="ipayares@dnp.gov.co" xr:uid="{111A60AD-C2AB-4B0F-A1F6-7740A349CD00}"/>
    <hyperlink ref="J42" r:id="rId5" display="yenriquez@dnp.gov.co" xr:uid="{02D2BBD6-EEE1-4552-A066-236811721B35}"/>
    <hyperlink ref="J19" r:id="rId6" xr:uid="{C2C3052A-DF97-44BF-8F14-24F0AB27DEA2}"/>
    <hyperlink ref="J20" r:id="rId7" xr:uid="{0C3EE9F5-90A5-4C62-B5A6-00FEAAF82FFA}"/>
    <hyperlink ref="J22" r:id="rId8" xr:uid="{A23D449F-83A7-4877-8D62-BD6B1A84CFB8}"/>
    <hyperlink ref="J23" r:id="rId9" display="jamado@mintic.gov.co" xr:uid="{55D23A4F-85A1-4BDD-BE72-D4DCAFF985F1}"/>
    <hyperlink ref="J50" r:id="rId10" xr:uid="{E13482CF-281B-4B9E-884E-82EBCFA96B4F}"/>
    <hyperlink ref="J25" r:id="rId11" xr:uid="{C24F394B-9EC8-49A2-BE91-2DDD526D8813}"/>
    <hyperlink ref="J26" r:id="rId12" xr:uid="{3F406EA9-262C-4113-A75D-CB36FF0912DD}"/>
    <hyperlink ref="J27" r:id="rId13" xr:uid="{75260DE1-9DD4-4F01-81E8-DD50DFC521AD}"/>
    <hyperlink ref="J47" r:id="rId14" xr:uid="{3518E839-40EF-4B20-AD62-3CD1D98F7304}"/>
    <hyperlink ref="J48" r:id="rId15" display="oromero@dnp.gov.co/cguzman@funcionpublica.gov.co" xr:uid="{7E949FE3-D440-46A3-9297-EBF14ADE4528}"/>
    <hyperlink ref="J49" r:id="rId16" display="oromero@dnp.gov.co/cguzman@funcionpublica.gov.co" xr:uid="{70A4BDDB-CCA6-4514-9DC6-1C839DC7DE05}"/>
    <hyperlink ref="J52" r:id="rId17" display="oromero@dnp.gov.co/cguzman@funcionpublica.gov.co" xr:uid="{84B18112-7BA1-497E-8D7D-AF953B07C593}"/>
    <hyperlink ref="J17" r:id="rId18" xr:uid="{9DB32433-E9A0-443F-B9CD-81209C729F96}"/>
    <hyperlink ref="J21" r:id="rId19" xr:uid="{5D9E65AE-9113-4A85-B849-17F078F92A69}"/>
    <hyperlink ref="J11" r:id="rId20" xr:uid="{78974DF2-0639-4545-8BC7-6EE6BA787E79}"/>
    <hyperlink ref="J24" r:id="rId21" display="wpazos@minsalud.gov.co | " xr:uid="{651D59D8-90FF-4AE0-A9B5-18717F252A79}"/>
    <hyperlink ref="J43" r:id="rId22" xr:uid="{C85413CB-3DA3-4E9A-9E87-1134230F6E36}"/>
    <hyperlink ref="J46" r:id="rId23" xr:uid="{42475F71-F678-4ACD-9026-5AECEE4226E3}"/>
    <hyperlink ref="J44" r:id="rId24" xr:uid="{23C09748-B621-4D9B-BAA0-1910126A804A}"/>
    <hyperlink ref="J29" r:id="rId25" xr:uid="{53D57B84-AA8F-4A4A-B9E1-50D47AACA92E}"/>
    <hyperlink ref="J31" r:id="rId26" xr:uid="{C8CE042C-21A9-4B24-BF62-04C7D7D105B3}"/>
    <hyperlink ref="J32" r:id="rId27" xr:uid="{74671158-BC48-44BA-AA32-119E4038AB8D}"/>
    <hyperlink ref="J33" r:id="rId28" xr:uid="{8F2C3B5E-7E41-4F5C-8BD7-8C4C7FFAA82D}"/>
    <hyperlink ref="J45" r:id="rId29" xr:uid="{68921868-E235-4C80-951E-8A6A04AF4165}"/>
    <hyperlink ref="J41" r:id="rId30" xr:uid="{278DDA9C-8906-4410-B825-25DEC089C6FF}"/>
    <hyperlink ref="J16" r:id="rId31" display="macastaneda@dnp.gov.co | Patricia Moreno" xr:uid="{B86058A5-C949-4A9C-8EAA-416F5D615068}"/>
    <hyperlink ref="J51" r:id="rId32" xr:uid="{751B3E18-6A58-427B-99ED-1FE8915359D5}"/>
  </hyperlinks>
  <printOptions horizontalCentered="1" verticalCentered="1"/>
  <pageMargins left="0.31496062992125984" right="0.31496062992125984" top="0.35433070866141736" bottom="0.35433070866141736" header="0.31496062992125984" footer="0.31496062992125984"/>
  <pageSetup scale="21" fitToHeight="0" orientation="landscape" r:id="rId33"/>
  <headerFooter>
    <oddFooter xml:space="preserve">&amp;LF-CA-02 (VERSIÓN 11)&amp;C&amp;P&amp;RSubdirección General de Prospectiva y Desarrollo Nacional - Grupo CONPES </oddFooter>
  </headerFooter>
  <colBreaks count="2" manualBreakCount="2">
    <brk id="24" max="37" man="1"/>
    <brk id="51" max="1048575" man="1"/>
  </colBreaks>
  <ignoredErrors>
    <ignoredError sqref="AC53 AE53 BE54 AE54:AF54 AH54:AI54 AI53 AU53:AX53 AU54:AX54 Z53 AK54:AL54" unlockedFormula="1"/>
  </ignoredErrors>
  <drawing r:id="rId34"/>
  <extLst>
    <ext xmlns:x14="http://schemas.microsoft.com/office/spreadsheetml/2009/9/main" uri="{CCE6A557-97BC-4b89-ADB6-D9C93CAAB3DF}">
      <x14:dataValidations xmlns:xm="http://schemas.microsoft.com/office/excel/2006/main" xWindow="478" yWindow="440" count="4">
        <x14:dataValidation type="list" allowBlank="1" showInputMessage="1" showErrorMessage="1" prompt="Los indicadores de cumplimiento se clasifican en:_x000a_1. Indicadores de gestión._x000a_2. Indicadores de producto._x000a_3. Indicadores de resultado._x000a__x000a_Consulte la hoja &quot;Instrucciones PAS&quot; para más información_x000a__x000a_" xr:uid="{80297EC4-F5B1-4CDB-A025-CE9AB1B23B3F}">
          <x14:formula1>
            <xm:f>Desplegables!$A$3:$A$5</xm:f>
          </x14:formula1>
          <xm:sqref>M10:M14 M50:M51 M42</xm:sqref>
        </x14:dataValidation>
        <x14:dataValidation type="list" allowBlank="1" showInputMessage="1" showErrorMessage="1" prompt="Seleccione el nombre de la dirección técnica o grupo del DNP responsable de liderar el documento CONPES (instrucciones PAS. Paso 0. Datos básicos). " xr:uid="{29FE4BF4-473E-4820-BD8D-DA4F2D37A921}">
          <x14:formula1>
            <xm:f>Desplegables!$A$10:$A$31</xm:f>
          </x14:formula1>
          <xm:sqref>Z4:AB4</xm:sqref>
        </x14:dataValidation>
        <x14:dataValidation type="list" allowBlank="1" showInputMessage="1" showErrorMessage="1" xr:uid="{FCD750FF-DA99-4553-9ECB-A0A7B8E48864}">
          <x14:formula1>
            <xm:f>Desplegables!$B$3:$B$6</xm:f>
          </x14:formula1>
          <xm:sqref>P17 P11:P15 P44</xm:sqref>
        </x14:dataValidation>
        <x14:dataValidation type="list" allowBlank="1" showInputMessage="1" showErrorMessage="1" prompt="Seleccione la fuente de los recursos asignados para cada vigencia" xr:uid="{E3D0EFFC-4212-44EE-8978-4FE21511C345}">
          <x14:formula1>
            <xm:f>Desplegables!$D$33:$D$39</xm:f>
          </x14:formula1>
          <xm:sqref>AJ10:AJ52 AT10:AT52 AP10:AP52 AF10:AF52 AL10:AL52 AN10:AN52 AH10:AH52 AR10:AR52 AX10:AX52 AV10:AV52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1A61D-F2EC-4899-8997-B96D7FB6C6CD}">
  <dimension ref="A1:AP17"/>
  <sheetViews>
    <sheetView showGridLines="0" tabSelected="1" topLeftCell="E1" zoomScale="55" zoomScaleNormal="55" zoomScaleSheetLayoutView="20" zoomScalePageLayoutView="35" workbookViewId="0">
      <selection activeCell="H32" sqref="H32"/>
    </sheetView>
  </sheetViews>
  <sheetFormatPr baseColWidth="10" defaultColWidth="10.42578125" defaultRowHeight="33.75" customHeight="1"/>
  <cols>
    <col min="1" max="1" width="1.42578125" style="17" customWidth="1"/>
    <col min="2" max="2" width="35" style="17" customWidth="1"/>
    <col min="3" max="3" width="51.42578125" style="243" customWidth="1"/>
    <col min="4" max="4" width="17.42578125" style="283" customWidth="1"/>
    <col min="5" max="5" width="31.5703125" style="17" customWidth="1"/>
    <col min="6" max="6" width="27.5703125" style="17" customWidth="1"/>
    <col min="7" max="7" width="22.5703125" style="17" customWidth="1"/>
    <col min="8" max="8" width="60.85546875" style="17" customWidth="1"/>
    <col min="9" max="9" width="18.42578125" style="17" customWidth="1"/>
    <col min="10" max="11" width="14.42578125" style="17" customWidth="1"/>
    <col min="12" max="12" width="8.5703125" style="17" customWidth="1"/>
    <col min="13" max="13" width="8.5703125" style="283" customWidth="1"/>
    <col min="14" max="14" width="22.140625" style="283" customWidth="1"/>
    <col min="15" max="23" width="8.85546875" style="17" customWidth="1"/>
    <col min="24" max="25" width="30.42578125" style="17" customWidth="1"/>
    <col min="26" max="26" width="22.42578125" style="17" customWidth="1"/>
    <col min="27" max="27" width="18.5703125" style="17" customWidth="1"/>
    <col min="28" max="28" width="34.42578125" style="243" bestFit="1" customWidth="1"/>
    <col min="29" max="30" width="34.42578125" style="243" customWidth="1"/>
    <col min="31" max="31" width="27.42578125" style="243" bestFit="1" customWidth="1"/>
    <col min="32" max="32" width="24.140625" style="243" bestFit="1" customWidth="1"/>
    <col min="33" max="33" width="22.42578125" style="284" customWidth="1"/>
    <col min="34" max="16384" width="10.42578125" style="17"/>
  </cols>
  <sheetData>
    <row r="1" spans="1:42" s="14" customFormat="1" ht="9" customHeight="1" thickBot="1">
      <c r="A1" s="17"/>
      <c r="C1" s="243"/>
      <c r="D1" s="244"/>
      <c r="M1" s="244"/>
      <c r="N1" s="244"/>
      <c r="AB1" s="245"/>
      <c r="AC1" s="245"/>
      <c r="AD1" s="245"/>
      <c r="AE1" s="245"/>
      <c r="AF1" s="245"/>
      <c r="AG1" s="246"/>
    </row>
    <row r="2" spans="1:42" ht="24" thickBot="1">
      <c r="B2" s="247"/>
      <c r="C2" s="248"/>
      <c r="D2" s="249" t="s">
        <v>455</v>
      </c>
      <c r="E2" s="250"/>
      <c r="F2" s="250"/>
      <c r="G2" s="250"/>
      <c r="H2" s="250"/>
      <c r="I2" s="250"/>
      <c r="J2" s="250"/>
      <c r="K2" s="250"/>
      <c r="L2" s="250"/>
      <c r="M2" s="251"/>
      <c r="N2" s="251"/>
      <c r="O2" s="250"/>
      <c r="P2" s="250"/>
      <c r="Q2" s="250"/>
      <c r="R2" s="250"/>
      <c r="S2" s="250"/>
      <c r="T2" s="250"/>
      <c r="U2" s="250"/>
      <c r="V2" s="250"/>
      <c r="W2" s="250"/>
      <c r="X2" s="250"/>
      <c r="Y2" s="250"/>
      <c r="Z2" s="250"/>
      <c r="AA2" s="250"/>
      <c r="AB2" s="252"/>
      <c r="AC2" s="252"/>
      <c r="AD2" s="252"/>
      <c r="AE2" s="252"/>
      <c r="AF2" s="252"/>
      <c r="AG2" s="253"/>
      <c r="AH2" s="253"/>
      <c r="AI2" s="253"/>
      <c r="AJ2" s="253"/>
      <c r="AK2" s="253"/>
      <c r="AL2" s="253"/>
      <c r="AM2" s="253"/>
      <c r="AN2" s="253"/>
      <c r="AO2" s="253"/>
      <c r="AP2" s="253"/>
    </row>
    <row r="3" spans="1:42" ht="15.75">
      <c r="B3" s="254" t="s">
        <v>456</v>
      </c>
      <c r="C3" s="255"/>
      <c r="D3" s="255"/>
      <c r="E3" s="255"/>
      <c r="F3" s="255"/>
      <c r="G3" s="255"/>
      <c r="H3" s="255" t="s">
        <v>457</v>
      </c>
      <c r="I3" s="255"/>
      <c r="J3" s="255"/>
      <c r="K3" s="255"/>
      <c r="L3" s="255"/>
      <c r="M3" s="255"/>
      <c r="N3" s="255"/>
      <c r="O3" s="255"/>
      <c r="P3" s="255"/>
      <c r="Q3" s="255"/>
      <c r="R3" s="255"/>
      <c r="S3" s="255"/>
      <c r="T3" s="255"/>
      <c r="U3" s="255"/>
      <c r="V3" s="255"/>
      <c r="W3" s="255"/>
      <c r="X3" s="255"/>
      <c r="Y3" s="255"/>
      <c r="Z3" s="256"/>
      <c r="AA3" s="256"/>
      <c r="AB3" s="255" t="s">
        <v>458</v>
      </c>
      <c r="AC3" s="255"/>
      <c r="AD3" s="255"/>
      <c r="AE3" s="255"/>
      <c r="AF3" s="255"/>
      <c r="AG3" s="255"/>
      <c r="AH3" s="255"/>
      <c r="AI3" s="255"/>
      <c r="AJ3" s="255"/>
      <c r="AK3" s="255"/>
      <c r="AL3" s="255"/>
      <c r="AM3" s="255"/>
      <c r="AN3" s="255"/>
      <c r="AO3" s="255"/>
      <c r="AP3" s="255"/>
    </row>
    <row r="4" spans="1:42" s="257" customFormat="1" ht="33" customHeight="1">
      <c r="B4" s="258" t="s">
        <v>38</v>
      </c>
      <c r="C4" s="259" t="s">
        <v>459</v>
      </c>
      <c r="D4" s="260" t="s">
        <v>460</v>
      </c>
      <c r="E4" s="260"/>
      <c r="F4" s="260"/>
      <c r="G4" s="260"/>
      <c r="H4" s="259" t="s">
        <v>33</v>
      </c>
      <c r="I4" s="259" t="s">
        <v>461</v>
      </c>
      <c r="J4" s="259" t="s">
        <v>462</v>
      </c>
      <c r="K4" s="259"/>
      <c r="L4" s="261" t="s">
        <v>463</v>
      </c>
      <c r="M4" s="261"/>
      <c r="N4" s="261"/>
      <c r="O4" s="261" t="s">
        <v>464</v>
      </c>
      <c r="P4" s="261"/>
      <c r="Q4" s="261"/>
      <c r="R4" s="261"/>
      <c r="S4" s="261"/>
      <c r="T4" s="261"/>
      <c r="U4" s="261"/>
      <c r="V4" s="261"/>
      <c r="W4" s="261"/>
      <c r="X4" s="261" t="s">
        <v>465</v>
      </c>
      <c r="Y4" s="261" t="s">
        <v>466</v>
      </c>
      <c r="Z4" s="261" t="s">
        <v>467</v>
      </c>
      <c r="AA4" s="261" t="s">
        <v>468</v>
      </c>
      <c r="AB4" s="262" t="s">
        <v>469</v>
      </c>
      <c r="AC4" s="262"/>
      <c r="AD4" s="262"/>
      <c r="AE4" s="262" t="s">
        <v>470</v>
      </c>
      <c r="AF4" s="262"/>
      <c r="AG4" s="263"/>
      <c r="AH4" s="261" t="s">
        <v>471</v>
      </c>
      <c r="AI4" s="261"/>
      <c r="AJ4" s="261"/>
      <c r="AK4" s="261"/>
      <c r="AL4" s="261"/>
      <c r="AM4" s="261"/>
      <c r="AN4" s="261"/>
      <c r="AO4" s="261"/>
      <c r="AP4" s="261"/>
    </row>
    <row r="5" spans="1:42" s="257" customFormat="1" ht="57.75" customHeight="1">
      <c r="B5" s="258"/>
      <c r="C5" s="259"/>
      <c r="D5" s="264" t="s">
        <v>472</v>
      </c>
      <c r="E5" s="264" t="s">
        <v>473</v>
      </c>
      <c r="F5" s="265" t="s">
        <v>474</v>
      </c>
      <c r="G5" s="264" t="s">
        <v>475</v>
      </c>
      <c r="H5" s="259"/>
      <c r="I5" s="259"/>
      <c r="J5" s="265" t="s">
        <v>29</v>
      </c>
      <c r="K5" s="265" t="s">
        <v>30</v>
      </c>
      <c r="L5" s="266" t="s">
        <v>42</v>
      </c>
      <c r="M5" s="266" t="s">
        <v>476</v>
      </c>
      <c r="N5" s="266" t="s">
        <v>477</v>
      </c>
      <c r="O5" s="266">
        <v>2022</v>
      </c>
      <c r="P5" s="266">
        <v>2023</v>
      </c>
      <c r="Q5" s="266">
        <v>2024</v>
      </c>
      <c r="R5" s="266">
        <v>2025</v>
      </c>
      <c r="S5" s="266">
        <v>2026</v>
      </c>
      <c r="T5" s="266">
        <v>2027</v>
      </c>
      <c r="U5" s="266">
        <v>2028</v>
      </c>
      <c r="V5" s="266">
        <v>2029</v>
      </c>
      <c r="W5" s="266">
        <v>2030</v>
      </c>
      <c r="X5" s="261"/>
      <c r="Y5" s="261"/>
      <c r="Z5" s="261"/>
      <c r="AA5" s="261"/>
      <c r="AB5" s="266" t="s">
        <v>25</v>
      </c>
      <c r="AC5" s="265" t="s">
        <v>27</v>
      </c>
      <c r="AD5" s="265" t="s">
        <v>28</v>
      </c>
      <c r="AE5" s="265" t="s">
        <v>26</v>
      </c>
      <c r="AF5" s="265" t="s">
        <v>27</v>
      </c>
      <c r="AG5" s="265" t="s">
        <v>28</v>
      </c>
      <c r="AH5" s="266" t="s">
        <v>478</v>
      </c>
      <c r="AI5" s="266" t="s">
        <v>479</v>
      </c>
      <c r="AJ5" s="266" t="s">
        <v>480</v>
      </c>
      <c r="AK5" s="266" t="s">
        <v>481</v>
      </c>
      <c r="AL5" s="266" t="s">
        <v>482</v>
      </c>
      <c r="AM5" s="266" t="s">
        <v>483</v>
      </c>
      <c r="AN5" s="266" t="s">
        <v>484</v>
      </c>
      <c r="AO5" s="266" t="s">
        <v>485</v>
      </c>
      <c r="AP5" s="266" t="s">
        <v>486</v>
      </c>
    </row>
    <row r="6" spans="1:42" ht="105.95" customHeight="1">
      <c r="B6" s="267" t="s">
        <v>487</v>
      </c>
      <c r="C6" s="106" t="s">
        <v>488</v>
      </c>
      <c r="D6" s="268" t="s">
        <v>151</v>
      </c>
      <c r="E6" s="110" t="s">
        <v>489</v>
      </c>
      <c r="F6" s="110" t="s">
        <v>490</v>
      </c>
      <c r="G6" s="110" t="s">
        <v>371</v>
      </c>
      <c r="H6" s="106" t="s">
        <v>491</v>
      </c>
      <c r="I6" s="110"/>
      <c r="J6" s="112"/>
      <c r="K6" s="269"/>
      <c r="L6" s="108"/>
      <c r="M6" s="270"/>
      <c r="N6" s="110"/>
      <c r="O6" s="271"/>
      <c r="P6" s="271"/>
      <c r="Q6" s="271"/>
      <c r="R6" s="271"/>
      <c r="S6" s="271"/>
      <c r="T6" s="271"/>
      <c r="U6" s="271"/>
      <c r="V6" s="271"/>
      <c r="W6" s="271"/>
      <c r="X6" s="109"/>
      <c r="Y6" s="109"/>
      <c r="Z6" s="109"/>
      <c r="AA6" s="109"/>
      <c r="AB6" s="109"/>
      <c r="AC6" s="109"/>
      <c r="AD6" s="109"/>
      <c r="AE6" s="109"/>
      <c r="AF6" s="109"/>
      <c r="AG6" s="109"/>
      <c r="AH6" s="111"/>
      <c r="AI6" s="111"/>
      <c r="AJ6" s="111"/>
      <c r="AK6" s="111"/>
      <c r="AL6" s="111"/>
      <c r="AM6" s="111"/>
      <c r="AN6" s="111"/>
      <c r="AO6" s="111"/>
      <c r="AP6" s="111"/>
    </row>
    <row r="7" spans="1:42" ht="15.75">
      <c r="B7" s="267"/>
      <c r="C7" s="106"/>
      <c r="D7" s="268"/>
      <c r="E7" s="106"/>
      <c r="F7" s="106"/>
      <c r="G7" s="106"/>
      <c r="H7" s="106"/>
      <c r="I7" s="110"/>
      <c r="J7" s="112"/>
      <c r="K7" s="269"/>
      <c r="L7" s="108"/>
      <c r="M7" s="270"/>
      <c r="N7" s="110"/>
      <c r="O7" s="271"/>
      <c r="P7" s="271"/>
      <c r="Q7" s="271"/>
      <c r="R7" s="271"/>
      <c r="S7" s="271"/>
      <c r="T7" s="271"/>
      <c r="U7" s="271"/>
      <c r="V7" s="271"/>
      <c r="W7" s="271"/>
      <c r="X7" s="109"/>
      <c r="Y7" s="109"/>
      <c r="Z7" s="109"/>
      <c r="AA7" s="109"/>
      <c r="AB7" s="109"/>
      <c r="AC7" s="109"/>
      <c r="AD7" s="109"/>
      <c r="AE7" s="109"/>
      <c r="AF7" s="109"/>
      <c r="AG7" s="109"/>
      <c r="AH7" s="111"/>
      <c r="AI7" s="111"/>
      <c r="AJ7" s="111"/>
      <c r="AK7" s="111"/>
      <c r="AL7" s="111"/>
      <c r="AM7" s="111"/>
      <c r="AN7" s="111"/>
      <c r="AO7" s="111"/>
      <c r="AP7" s="111"/>
    </row>
    <row r="8" spans="1:42" ht="15.75">
      <c r="B8" s="267"/>
      <c r="C8" s="272"/>
      <c r="D8" s="268"/>
      <c r="E8" s="106"/>
      <c r="F8" s="106"/>
      <c r="G8" s="106"/>
      <c r="H8" s="106"/>
      <c r="I8" s="110"/>
      <c r="J8" s="112"/>
      <c r="K8" s="269"/>
      <c r="L8" s="108"/>
      <c r="M8" s="270"/>
      <c r="N8" s="107"/>
      <c r="O8" s="271"/>
      <c r="P8" s="271"/>
      <c r="Q8" s="271"/>
      <c r="R8" s="271"/>
      <c r="S8" s="271"/>
      <c r="T8" s="271"/>
      <c r="U8" s="271"/>
      <c r="V8" s="271"/>
      <c r="W8" s="271"/>
      <c r="X8" s="109"/>
      <c r="Y8" s="109"/>
      <c r="Z8" s="109"/>
      <c r="AA8" s="109"/>
      <c r="AB8" s="109"/>
      <c r="AC8" s="109"/>
      <c r="AD8" s="109"/>
      <c r="AE8" s="109"/>
      <c r="AF8" s="109"/>
      <c r="AG8" s="109"/>
      <c r="AH8" s="111"/>
      <c r="AI8" s="111"/>
      <c r="AJ8" s="111"/>
      <c r="AK8" s="111"/>
      <c r="AL8" s="111"/>
      <c r="AM8" s="111"/>
      <c r="AN8" s="111"/>
      <c r="AO8" s="111"/>
      <c r="AP8" s="111"/>
    </row>
    <row r="9" spans="1:42" ht="15.75">
      <c r="B9" s="267"/>
      <c r="C9" s="272"/>
      <c r="D9" s="268"/>
      <c r="E9" s="106"/>
      <c r="F9" s="106"/>
      <c r="G9" s="106"/>
      <c r="H9" s="106"/>
      <c r="I9" s="110"/>
      <c r="J9" s="112"/>
      <c r="K9" s="269"/>
      <c r="L9" s="108"/>
      <c r="M9" s="270"/>
      <c r="N9" s="107"/>
      <c r="O9" s="271"/>
      <c r="P9" s="271"/>
      <c r="Q9" s="271"/>
      <c r="R9" s="271"/>
      <c r="S9" s="271"/>
      <c r="T9" s="271"/>
      <c r="U9" s="271"/>
      <c r="V9" s="271"/>
      <c r="W9" s="271"/>
      <c r="X9" s="109"/>
      <c r="Y9" s="109"/>
      <c r="Z9" s="109"/>
      <c r="AA9" s="109"/>
      <c r="AB9" s="109"/>
      <c r="AC9" s="109"/>
      <c r="AD9" s="109"/>
      <c r="AE9" s="109"/>
      <c r="AF9" s="109"/>
      <c r="AG9" s="109"/>
      <c r="AH9" s="111"/>
      <c r="AI9" s="111"/>
      <c r="AJ9" s="111"/>
      <c r="AK9" s="111"/>
      <c r="AL9" s="111"/>
      <c r="AM9" s="111"/>
      <c r="AN9" s="111"/>
      <c r="AO9" s="111"/>
      <c r="AP9" s="111"/>
    </row>
    <row r="10" spans="1:42" ht="15.75">
      <c r="B10" s="267"/>
      <c r="C10" s="272"/>
      <c r="D10" s="268"/>
      <c r="E10" s="106"/>
      <c r="F10" s="106"/>
      <c r="G10" s="106"/>
      <c r="H10" s="106"/>
      <c r="I10" s="110"/>
      <c r="J10" s="112"/>
      <c r="K10" s="269"/>
      <c r="L10" s="108"/>
      <c r="M10" s="270"/>
      <c r="N10" s="107"/>
      <c r="O10" s="271"/>
      <c r="P10" s="271"/>
      <c r="Q10" s="271"/>
      <c r="R10" s="271"/>
      <c r="S10" s="271"/>
      <c r="T10" s="271"/>
      <c r="U10" s="271"/>
      <c r="V10" s="271"/>
      <c r="W10" s="271"/>
      <c r="X10" s="109"/>
      <c r="Y10" s="109"/>
      <c r="Z10" s="109"/>
      <c r="AA10" s="109"/>
      <c r="AB10" s="109"/>
      <c r="AC10" s="109"/>
      <c r="AD10" s="109"/>
      <c r="AE10" s="109"/>
      <c r="AF10" s="109"/>
      <c r="AG10" s="109"/>
      <c r="AH10" s="111"/>
      <c r="AI10" s="111"/>
      <c r="AJ10" s="111"/>
      <c r="AK10" s="111"/>
      <c r="AL10" s="111"/>
      <c r="AM10" s="111"/>
      <c r="AN10" s="111"/>
      <c r="AO10" s="111"/>
      <c r="AP10" s="111"/>
    </row>
    <row r="11" spans="1:42" ht="15.75">
      <c r="B11" s="267"/>
      <c r="C11" s="272"/>
      <c r="D11" s="268"/>
      <c r="E11" s="106"/>
      <c r="F11" s="106"/>
      <c r="G11" s="106"/>
      <c r="H11" s="106"/>
      <c r="I11" s="110"/>
      <c r="J11" s="112"/>
      <c r="K11" s="269"/>
      <c r="L11" s="108"/>
      <c r="M11" s="270"/>
      <c r="N11" s="107"/>
      <c r="O11" s="271"/>
      <c r="P11" s="271"/>
      <c r="Q11" s="271"/>
      <c r="R11" s="271"/>
      <c r="S11" s="271"/>
      <c r="T11" s="271"/>
      <c r="U11" s="271"/>
      <c r="V11" s="271"/>
      <c r="W11" s="271"/>
      <c r="X11" s="109"/>
      <c r="Y11" s="109"/>
      <c r="Z11" s="109"/>
      <c r="AA11" s="109"/>
      <c r="AB11" s="109"/>
      <c r="AC11" s="109"/>
      <c r="AD11" s="109"/>
      <c r="AE11" s="109"/>
      <c r="AF11" s="109"/>
      <c r="AG11" s="109"/>
      <c r="AH11" s="111"/>
      <c r="AI11" s="111"/>
      <c r="AJ11" s="111"/>
      <c r="AK11" s="111"/>
      <c r="AL11" s="111"/>
      <c r="AM11" s="111"/>
      <c r="AN11" s="111"/>
      <c r="AO11" s="111"/>
      <c r="AP11" s="111"/>
    </row>
    <row r="12" spans="1:42" ht="15.75">
      <c r="B12" s="267"/>
      <c r="C12" s="272"/>
      <c r="D12" s="268"/>
      <c r="E12" s="106"/>
      <c r="F12" s="106"/>
      <c r="G12" s="106"/>
      <c r="H12" s="106"/>
      <c r="I12" s="110"/>
      <c r="J12" s="112"/>
      <c r="K12" s="269"/>
      <c r="L12" s="108"/>
      <c r="M12" s="270"/>
      <c r="N12" s="107"/>
      <c r="O12" s="271"/>
      <c r="P12" s="271"/>
      <c r="Q12" s="271"/>
      <c r="R12" s="271"/>
      <c r="S12" s="271"/>
      <c r="T12" s="271"/>
      <c r="U12" s="271"/>
      <c r="V12" s="271"/>
      <c r="W12" s="271"/>
      <c r="X12" s="109"/>
      <c r="Y12" s="109"/>
      <c r="Z12" s="109"/>
      <c r="AA12" s="109"/>
      <c r="AB12" s="109"/>
      <c r="AC12" s="109"/>
      <c r="AD12" s="109"/>
      <c r="AE12" s="109"/>
      <c r="AF12" s="109"/>
      <c r="AG12" s="109"/>
      <c r="AH12" s="111"/>
      <c r="AI12" s="111"/>
      <c r="AJ12" s="111"/>
      <c r="AK12" s="111"/>
      <c r="AL12" s="111"/>
      <c r="AM12" s="111"/>
      <c r="AN12" s="111"/>
      <c r="AO12" s="111"/>
      <c r="AP12" s="111"/>
    </row>
    <row r="13" spans="1:42" ht="15.75">
      <c r="B13" s="267"/>
      <c r="C13" s="272"/>
      <c r="D13" s="268"/>
      <c r="E13" s="106"/>
      <c r="F13" s="106"/>
      <c r="G13" s="106"/>
      <c r="H13" s="106"/>
      <c r="I13" s="110"/>
      <c r="J13" s="112"/>
      <c r="K13" s="269"/>
      <c r="L13" s="108"/>
      <c r="M13" s="270"/>
      <c r="N13" s="107"/>
      <c r="O13" s="271"/>
      <c r="P13" s="271"/>
      <c r="Q13" s="271"/>
      <c r="R13" s="271"/>
      <c r="S13" s="271"/>
      <c r="T13" s="271"/>
      <c r="U13" s="271"/>
      <c r="V13" s="271"/>
      <c r="W13" s="271"/>
      <c r="X13" s="109"/>
      <c r="Y13" s="109"/>
      <c r="Z13" s="109"/>
      <c r="AA13" s="109"/>
      <c r="AB13" s="109"/>
      <c r="AC13" s="109"/>
      <c r="AD13" s="109"/>
      <c r="AE13" s="109"/>
      <c r="AF13" s="109"/>
      <c r="AG13" s="109"/>
      <c r="AH13" s="111"/>
      <c r="AI13" s="111"/>
      <c r="AJ13" s="111"/>
      <c r="AK13" s="111"/>
      <c r="AL13" s="111"/>
      <c r="AM13" s="111"/>
      <c r="AN13" s="111"/>
      <c r="AO13" s="111"/>
      <c r="AP13" s="111"/>
    </row>
    <row r="14" spans="1:42" ht="15.75">
      <c r="B14" s="267"/>
      <c r="C14" s="272"/>
      <c r="D14" s="268"/>
      <c r="E14" s="106"/>
      <c r="F14" s="106"/>
      <c r="G14" s="106"/>
      <c r="H14" s="106"/>
      <c r="I14" s="110"/>
      <c r="J14" s="112"/>
      <c r="K14" s="269"/>
      <c r="L14" s="108"/>
      <c r="M14" s="270"/>
      <c r="N14" s="107"/>
      <c r="O14" s="271"/>
      <c r="P14" s="271"/>
      <c r="Q14" s="271"/>
      <c r="R14" s="271"/>
      <c r="S14" s="271"/>
      <c r="T14" s="271"/>
      <c r="U14" s="271"/>
      <c r="V14" s="271"/>
      <c r="W14" s="271"/>
      <c r="X14" s="109"/>
      <c r="Y14" s="109"/>
      <c r="Z14" s="109"/>
      <c r="AA14" s="109"/>
      <c r="AB14" s="109"/>
      <c r="AC14" s="109"/>
      <c r="AD14" s="109"/>
      <c r="AE14" s="109"/>
      <c r="AF14" s="109"/>
      <c r="AG14" s="109"/>
      <c r="AH14" s="111"/>
      <c r="AI14" s="111"/>
      <c r="AJ14" s="111"/>
      <c r="AK14" s="111"/>
      <c r="AL14" s="111"/>
      <c r="AM14" s="111"/>
      <c r="AN14" s="111"/>
      <c r="AO14" s="111"/>
      <c r="AP14" s="111"/>
    </row>
    <row r="15" spans="1:42" s="273" customFormat="1" ht="12.75">
      <c r="B15" s="274"/>
      <c r="C15" s="106"/>
      <c r="D15" s="268"/>
      <c r="E15" s="106"/>
      <c r="F15" s="106"/>
      <c r="G15" s="106"/>
      <c r="H15" s="106"/>
      <c r="I15" s="110"/>
      <c r="J15" s="112"/>
      <c r="K15" s="269"/>
      <c r="L15" s="275"/>
      <c r="M15" s="276"/>
      <c r="N15" s="276"/>
      <c r="O15" s="271"/>
      <c r="P15" s="271"/>
      <c r="Q15" s="271"/>
      <c r="R15" s="271"/>
      <c r="S15" s="271"/>
      <c r="T15" s="271"/>
      <c r="U15" s="271"/>
      <c r="V15" s="271"/>
      <c r="W15" s="271"/>
      <c r="X15" s="109"/>
      <c r="Y15" s="109"/>
      <c r="Z15" s="109"/>
      <c r="AA15" s="109"/>
      <c r="AB15" s="109"/>
      <c r="AC15" s="109"/>
      <c r="AD15" s="109"/>
      <c r="AE15" s="109"/>
      <c r="AF15" s="109"/>
      <c r="AG15" s="109"/>
      <c r="AH15" s="277"/>
      <c r="AI15" s="277"/>
      <c r="AJ15" s="277"/>
      <c r="AK15" s="277"/>
      <c r="AL15" s="277"/>
      <c r="AM15" s="277"/>
      <c r="AN15" s="277"/>
      <c r="AO15" s="277"/>
      <c r="AP15" s="277"/>
    </row>
    <row r="16" spans="1:42" ht="27" customHeight="1" thickBot="1">
      <c r="B16" s="278"/>
      <c r="C16" s="279"/>
      <c r="D16" s="280"/>
      <c r="E16" s="281"/>
      <c r="F16" s="281"/>
      <c r="G16" s="281"/>
      <c r="H16" s="281"/>
      <c r="I16" s="281"/>
      <c r="J16" s="281"/>
      <c r="K16" s="281"/>
      <c r="L16" s="281"/>
      <c r="M16" s="280"/>
      <c r="N16" s="280"/>
      <c r="O16" s="281"/>
      <c r="P16" s="281"/>
      <c r="Q16" s="281"/>
      <c r="R16" s="281"/>
      <c r="S16" s="281"/>
      <c r="T16" s="281"/>
      <c r="U16" s="281"/>
      <c r="V16" s="281"/>
      <c r="W16" s="281"/>
      <c r="X16" s="281"/>
      <c r="Y16" s="281"/>
      <c r="Z16" s="281"/>
      <c r="AA16" s="281"/>
      <c r="AB16" s="282"/>
      <c r="AC16" s="282"/>
      <c r="AD16" s="282"/>
      <c r="AE16" s="282"/>
      <c r="AF16" s="282"/>
      <c r="AG16" s="282"/>
      <c r="AH16" s="282"/>
      <c r="AI16" s="282"/>
      <c r="AJ16" s="282"/>
      <c r="AK16" s="282"/>
      <c r="AL16" s="282"/>
      <c r="AM16" s="282"/>
      <c r="AN16" s="282"/>
      <c r="AO16" s="282"/>
      <c r="AP16" s="282"/>
    </row>
    <row r="17" ht="15.75" customHeight="1"/>
  </sheetData>
  <sheetProtection formatCells="0" formatColumns="0" formatRows="0" insertColumns="0" insertRows="0" deleteColumns="0" deleteRows="0"/>
  <mergeCells count="16">
    <mergeCell ref="O4:W4"/>
    <mergeCell ref="X4:X5"/>
    <mergeCell ref="Y4:Y5"/>
    <mergeCell ref="Z4:Z5"/>
    <mergeCell ref="AA4:AA5"/>
    <mergeCell ref="AH4:AP4"/>
    <mergeCell ref="B3:G3"/>
    <mergeCell ref="H3:Y3"/>
    <mergeCell ref="AB3:AP3"/>
    <mergeCell ref="B4:B5"/>
    <mergeCell ref="C4:C5"/>
    <mergeCell ref="D4:G4"/>
    <mergeCell ref="H4:H5"/>
    <mergeCell ref="I4:I5"/>
    <mergeCell ref="J4:K4"/>
    <mergeCell ref="L4:N4"/>
  </mergeCells>
  <dataValidations count="29">
    <dataValidation allowBlank="1" showInputMessage="1" showErrorMessage="1" prompt="Esta información se diligencia durante la etapa de seguimiento, no en la de elaboración." sqref="AH4:AP4" xr:uid="{410EACCA-427B-4D8B-A7EA-547754E45680}"/>
    <dataValidation allowBlank="1" showInputMessage="1" showErrorMessage="1" prompt="- Se debe escribir el nombre de la persona responsable de revisar la información de avance de este indicador en los términos presentados en la ficha técnica. _x000a_- Para el campo de entidad y dependencia escriba nombres completos y evite el uso de siglas. _x000a_" sqref="AE4" xr:uid="{A2981608-B952-4921-BF1D-8ECECC07A4FB}"/>
    <dataValidation allowBlank="1" showInputMessage="1" showErrorMessage="1" prompt="- Se debe escribir el nombre de la persona responsable de reportar la información de avance de este indicador en los términos presentados en la ficha técnica. _x000a_- Para el campo de entidad y dependencia escriba nombres completos y evite el uso de siglas. " sqref="AB4" xr:uid="{9D7CBD75-C09E-4DF8-8413-89006CCB12C3}"/>
    <dataValidation allowBlank="1" showInputMessage="1" showErrorMessage="1" prompt="Indique la fecha desde la cuál es posible tener acceso a la serie de datos del indicador. " sqref="AA4:AA5" xr:uid="{C05F13D5-6925-4093-996E-ABB4A9D63C26}"/>
    <dataValidation allowBlank="1" showInputMessage="1" showErrorMessage="1" prompt="Escriba los días que tarda la información para estar disponible después de cumplido el periodo de medición." sqref="Z4:Z5" xr:uid="{58F95907-1312-483D-B40F-FBE1840882A9}"/>
    <dataValidation allowBlank="1" showInputMessage="1" showErrorMessage="1" prompt="Describa el proceso técnico para poder reportar el indicador; es decir, el proceso que se sigue para obtener los datos y realizar los cálculos necesarios." sqref="X4:X5" xr:uid="{A48F82E7-E7B7-4272-8088-59E6B9B25AE2}"/>
    <dataValidation allowBlank="1" showInputMessage="1" showErrorMessage="1" prompt="Cantidad programada o valor objetivo que espera alcanzar el indicador en un periodo específico (año). Indique la meta del indicador." sqref="O4:W4" xr:uid="{3693CDA5-F1CF-4641-A2DF-695C2A1B32C1}"/>
    <dataValidation allowBlank="1" showInputMessage="1" showErrorMessage="1" prompt="Escriba la expresión matemática con la cual se calcula el indicador." sqref="H4:H5" xr:uid="{6199AD40-4194-4E1C-A0D1-85C2C8895F74}"/>
    <dataValidation allowBlank="1" showInputMessage="1" showErrorMessage="1" prompt="Indique con cuáles acciones dentro del PAS depende este indicador." sqref="G5" xr:uid="{391951C3-B8B4-4606-B72C-D148290140BA}"/>
    <dataValidation allowBlank="1" showInputMessage="1" showErrorMessage="1" prompt="Indique con cuál o cuáles guarda relación." sqref="E5:F5" xr:uid="{35AB70D9-5E14-43DF-BBFC-DD95C6082618}"/>
    <dataValidation allowBlank="1" showInputMessage="1" showErrorMessage="1" prompt="Señale los principales aspectos por los cuales se definió el indicador. Debe responder a las preguntas: ¿qué va a medir? y ¿por qué es importante medirlo?" sqref="C4:C5" xr:uid="{ECA7B783-1DE2-49BC-AEB2-C9E0AFD7835F}"/>
    <dataValidation allowBlank="1" showInputMessage="1" showErrorMessage="1" prompt="Escriba el nombre del indicador, el cual debe ser corto y dar cuenta de lo que está midiendo._x000a_" sqref="B4:B5" xr:uid="{32DB2FA2-892D-466A-955F-7D80C6319418}"/>
    <dataValidation allowBlank="1" showInputMessage="1" showErrorMessage="1" prompt="Escriba la fecha final en que se mediría el indicador._x000a__x000a_Formato DD/MM/AAAA." sqref="K5" xr:uid="{28A70AB3-DDAB-4414-A344-545B9F40E6A0}"/>
    <dataValidation allowBlank="1" showInputMessage="1" showErrorMessage="1" prompt="Escriba la fecha inicial en que se mediría el indicador._x000a__x000a_Formato DD/MM/AAAA." sqref="J5" xr:uid="{CC555001-C412-40DF-95BA-434631E3D7EA}"/>
    <dataValidation allowBlank="1" showErrorMessage="1" prompt="Escriba el correo electrónico de la persona responsable de reportar la ejecución de la acción." sqref="AG5 AD5" xr:uid="{E5C5310D-4099-4BF5-A2A7-F5250A162D8A}"/>
    <dataValidation allowBlank="1" showErrorMessage="1" prompt="Escriba el nombre de la Dirección, Subdirección, Grupo o Unidad encargada de la ejecución de la acción._x000a__x000a_Utilice nombres completos y no siglas." sqref="AE5" xr:uid="{8CFF3845-30A1-478D-888D-29D8B2827A9A}"/>
    <dataValidation allowBlank="1" showErrorMessage="1" prompt="Escriba la entidad responsable de la ejecución de la acción. Utilice nombres completos y no siglas." sqref="AB5" xr:uid="{F2CE9EA1-3305-456B-8B2C-241D199497A4}"/>
    <dataValidation allowBlank="1" showErrorMessage="1" prompt="En caso de cambios en los responsables de la ejecución, por favor actualizar la información con la del nuevo responsable." sqref="AC4:AD4" xr:uid="{8534F5E7-9354-4285-9E8C-EF0D5161CF64}"/>
    <dataValidation allowBlank="1" showErrorMessage="1" prompt="Escriba el nombre completo de la persona responsable de reportar la ejecución de la acción." sqref="AF5 AC5" xr:uid="{BF76D5ED-F963-463E-BD6D-D0D2E70F632A}"/>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C8:C15" xr:uid="{783F3A6E-B5E8-45F1-B095-907493085BD6}"/>
    <dataValidation allowBlank="1" showInputMessage="1" showErrorMessage="1" prompt="Escriba la fórmula de cálculo del indicador, teniendo en cuenta las indicaciones de la DSEPP consignadas en su Guía Metodológica. " sqref="H15:I15" xr:uid="{6F525C95-AE3C-4157-9858-A69501D60418}"/>
    <dataValidation allowBlank="1" showInputMessage="1" showErrorMessage="1" prompt="Escriba el valor y el año de la línea base de los indicadores que tienen disponibles dicha información. Recuerde que la línea base debe estar expresada en la misma unidad de la meta." sqref="L4" xr:uid="{A0F94D38-97FF-4653-8555-3889856C45B1}"/>
    <dataValidation allowBlank="1" showInputMessage="1" showErrorMessage="1" prompt="La sección de Plan de Acción debe diligenciarse en el momento de la elaboración del documento CONPES." sqref="H3 AB3" xr:uid="{3638AA1C-A77C-45B5-89C9-4CF6A6B7FE49}"/>
    <dataValidation allowBlank="1" showInputMessage="1" showErrorMessage="1" prompt=" Elija la temática del indicador de resultado." sqref="D5" xr:uid="{74571975-93E4-420F-8045-555ADFF5211E}"/>
    <dataValidation allowBlank="1" showErrorMessage="1" sqref="AF4 J4:K4" xr:uid="{36AF1E00-8908-4ACD-8DCE-9635D5D879C4}"/>
    <dataValidation allowBlank="1" showInputMessage="1" showErrorMessage="1" prompt="Escriba el parámetro de referencia para determinar las magnitudes de medición del indicador." sqref="I4:I5" xr:uid="{FF97927E-334D-4646-B3EF-B6C3220B0B92}"/>
    <dataValidation allowBlank="1" showErrorMessage="1" prompt="La sección de Plan de Acción debe diligenciarse en el momento de la elaboración del documento CONPES." sqref="B3" xr:uid="{2BA4DCF7-18E3-42B4-B5F1-C738C20E63FC}"/>
    <dataValidation allowBlank="1" showErrorMessage="1" prompt="Escriba el valor de la meta para cada vigencia de forma acumulada. _x000a__x000a_Elimine o adicione columnas de acuerdo al tiempo de ejecución de la política._x000a__x000a_En los casos en los que el indicador cuenta con LB por favor adicione dicho valor a las metas definidas._x000a_" sqref="O5:W5" xr:uid="{4A5921D5-274C-4AB4-A009-2E75231AEB9E}"/>
    <dataValidation allowBlank="1" showInputMessage="1" showErrorMessage="1" prompt="Escriba las entidades y sistemas de información encargados de la producción o suministro de la información que se utiliza para la construcción del indicador._x000a_" sqref="Y4:Y5" xr:uid="{9CB2953E-CC2D-467D-B8AC-8E592710253D}"/>
  </dataValidations>
  <printOptions horizontalCentered="1" verticalCentered="1"/>
  <pageMargins left="0.31496062992125984" right="0.31496062992125984" top="0.35433070866141736" bottom="0.35433070866141736" header="0.31496062992125984" footer="0.31496062992125984"/>
  <pageSetup scale="47" orientation="landscape" r:id="rId1"/>
  <headerFooter>
    <oddFooter xml:space="preserve">&amp;LF-CA-02 (VERSIÓN 11)&amp;C&amp;P&amp;RSubdirección General de Prospectiva y Desarrollo Nacional - Grupo CONPES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56"/>
  <sheetViews>
    <sheetView zoomScale="70" zoomScaleNormal="70" workbookViewId="0"/>
  </sheetViews>
  <sheetFormatPr baseColWidth="10" defaultColWidth="11.42578125" defaultRowHeight="12.75"/>
  <sheetData>
    <row r="2" spans="1:20">
      <c r="A2" s="1" t="s">
        <v>31</v>
      </c>
      <c r="B2" s="1" t="s">
        <v>34</v>
      </c>
      <c r="C2" s="1"/>
    </row>
    <row r="3" spans="1:20">
      <c r="A3" t="s">
        <v>72</v>
      </c>
      <c r="B3" s="23" t="s">
        <v>73</v>
      </c>
      <c r="C3" s="23"/>
    </row>
    <row r="4" spans="1:20">
      <c r="A4" t="s">
        <v>74</v>
      </c>
      <c r="B4" s="23" t="s">
        <v>75</v>
      </c>
      <c r="C4" s="23"/>
    </row>
    <row r="5" spans="1:20">
      <c r="A5" s="23" t="s">
        <v>76</v>
      </c>
      <c r="B5" s="23" t="s">
        <v>77</v>
      </c>
      <c r="C5" s="23"/>
    </row>
    <row r="6" spans="1:20">
      <c r="B6" s="23" t="s">
        <v>78</v>
      </c>
    </row>
    <row r="8" spans="1:20" ht="13.5" thickBot="1"/>
    <row r="9" spans="1:20" s="2" customFormat="1" ht="105">
      <c r="A9" s="2" t="s">
        <v>79</v>
      </c>
      <c r="B9" s="2" t="s">
        <v>80</v>
      </c>
      <c r="C9" s="97"/>
      <c r="D9" s="2" t="s">
        <v>81</v>
      </c>
      <c r="E9" s="2" t="s">
        <v>82</v>
      </c>
      <c r="F9" s="2" t="s">
        <v>83</v>
      </c>
      <c r="G9" s="2" t="s">
        <v>84</v>
      </c>
      <c r="H9" s="2" t="s">
        <v>85</v>
      </c>
      <c r="I9" s="2" t="s">
        <v>86</v>
      </c>
      <c r="J9" s="2" t="s">
        <v>87</v>
      </c>
      <c r="K9" s="2" t="s">
        <v>88</v>
      </c>
      <c r="L9" s="2" t="s">
        <v>89</v>
      </c>
      <c r="M9" s="2" t="s">
        <v>90</v>
      </c>
      <c r="N9" s="2" t="s">
        <v>91</v>
      </c>
      <c r="O9" s="2" t="s">
        <v>92</v>
      </c>
      <c r="P9" s="2" t="s">
        <v>93</v>
      </c>
      <c r="Q9" s="2" t="s">
        <v>94</v>
      </c>
      <c r="R9" s="2" t="s">
        <v>95</v>
      </c>
      <c r="S9" s="2" t="s">
        <v>96</v>
      </c>
      <c r="T9" s="2" t="s">
        <v>97</v>
      </c>
    </row>
    <row r="10" spans="1:20" ht="114.75">
      <c r="A10" s="3" t="s">
        <v>98</v>
      </c>
      <c r="B10" s="6" t="s">
        <v>85</v>
      </c>
      <c r="C10" s="4"/>
      <c r="D10" s="5" t="s">
        <v>99</v>
      </c>
      <c r="E10" s="6" t="s">
        <v>100</v>
      </c>
      <c r="F10" s="6" t="s">
        <v>101</v>
      </c>
      <c r="G10" s="6"/>
      <c r="H10" s="6" t="s">
        <v>102</v>
      </c>
      <c r="I10" s="4" t="s">
        <v>103</v>
      </c>
      <c r="J10" s="4" t="s">
        <v>104</v>
      </c>
      <c r="K10" s="6" t="s">
        <v>105</v>
      </c>
      <c r="L10" s="6" t="s">
        <v>106</v>
      </c>
      <c r="M10" s="6" t="s">
        <v>107</v>
      </c>
      <c r="N10" s="4" t="s">
        <v>108</v>
      </c>
      <c r="O10" s="4" t="s">
        <v>109</v>
      </c>
      <c r="P10" s="4" t="s">
        <v>110</v>
      </c>
      <c r="Q10" s="4" t="s">
        <v>94</v>
      </c>
      <c r="R10" s="4" t="s">
        <v>95</v>
      </c>
      <c r="S10" s="7" t="s">
        <v>96</v>
      </c>
      <c r="T10" s="7" t="s">
        <v>111</v>
      </c>
    </row>
    <row r="11" spans="1:20" ht="120">
      <c r="A11" s="94" t="s">
        <v>168</v>
      </c>
      <c r="B11" s="6" t="s">
        <v>169</v>
      </c>
      <c r="C11" s="4"/>
      <c r="D11" s="5" t="s">
        <v>112</v>
      </c>
      <c r="E11" s="6" t="s">
        <v>113</v>
      </c>
      <c r="F11" s="6" t="s">
        <v>114</v>
      </c>
      <c r="G11" s="6"/>
      <c r="H11" s="6" t="s">
        <v>115</v>
      </c>
      <c r="I11" s="4" t="s">
        <v>116</v>
      </c>
      <c r="J11" s="4" t="s">
        <v>117</v>
      </c>
      <c r="K11" s="6" t="s">
        <v>118</v>
      </c>
      <c r="L11" s="6" t="s">
        <v>119</v>
      </c>
      <c r="M11" s="6" t="s">
        <v>120</v>
      </c>
      <c r="N11" s="4" t="s">
        <v>121</v>
      </c>
      <c r="O11" s="4" t="s">
        <v>122</v>
      </c>
      <c r="P11" s="4" t="s">
        <v>123</v>
      </c>
      <c r="Q11" s="8"/>
      <c r="R11" s="4"/>
      <c r="S11" s="9"/>
      <c r="T11" s="9"/>
    </row>
    <row r="12" spans="1:20" ht="90">
      <c r="A12" s="116" t="s">
        <v>179</v>
      </c>
      <c r="B12" s="6" t="s">
        <v>170</v>
      </c>
      <c r="C12" s="4"/>
      <c r="D12" s="5" t="s">
        <v>124</v>
      </c>
      <c r="E12" s="6" t="s">
        <v>125</v>
      </c>
      <c r="F12" s="6" t="s">
        <v>126</v>
      </c>
      <c r="G12" s="6"/>
      <c r="H12" s="8"/>
      <c r="I12" s="4" t="s">
        <v>127</v>
      </c>
      <c r="J12" s="4" t="s">
        <v>128</v>
      </c>
      <c r="K12" s="10"/>
      <c r="L12" s="8"/>
      <c r="M12" s="8"/>
      <c r="N12" s="8"/>
      <c r="O12" s="4" t="s">
        <v>129</v>
      </c>
      <c r="P12" s="4" t="s">
        <v>130</v>
      </c>
      <c r="Q12" s="8"/>
      <c r="R12" s="4"/>
      <c r="S12" s="9"/>
      <c r="T12" s="9"/>
    </row>
    <row r="13" spans="1:20" ht="90">
      <c r="A13" s="114" t="s">
        <v>171</v>
      </c>
      <c r="B13" s="6" t="s">
        <v>172</v>
      </c>
      <c r="C13" s="4"/>
      <c r="D13" s="5"/>
      <c r="E13" s="6"/>
      <c r="F13" s="6"/>
      <c r="G13" s="6"/>
      <c r="H13" s="8"/>
      <c r="I13" s="4"/>
      <c r="J13" s="4"/>
      <c r="K13" s="10"/>
      <c r="L13" s="8"/>
      <c r="M13" s="8"/>
      <c r="N13" s="8"/>
      <c r="O13" s="4"/>
      <c r="P13" s="4"/>
      <c r="Q13" s="8"/>
      <c r="R13" s="4"/>
      <c r="S13" s="9"/>
      <c r="T13" s="9"/>
    </row>
    <row r="14" spans="1:20" ht="60">
      <c r="A14" s="114" t="s">
        <v>174</v>
      </c>
      <c r="B14" s="6" t="s">
        <v>173</v>
      </c>
      <c r="C14" s="4"/>
      <c r="D14" s="5"/>
      <c r="E14" s="6"/>
      <c r="F14" s="6"/>
      <c r="G14" s="6"/>
      <c r="H14" s="8"/>
      <c r="I14" s="4"/>
      <c r="J14" s="4"/>
      <c r="K14" s="10"/>
      <c r="L14" s="8"/>
      <c r="M14" s="8"/>
      <c r="N14" s="8"/>
      <c r="O14" s="4"/>
      <c r="P14" s="4"/>
      <c r="Q14" s="8"/>
      <c r="R14" s="4"/>
      <c r="S14" s="9"/>
      <c r="T14" s="9"/>
    </row>
    <row r="15" spans="1:20" ht="51">
      <c r="A15" s="3" t="s">
        <v>131</v>
      </c>
      <c r="B15" s="4" t="s">
        <v>89</v>
      </c>
      <c r="C15" s="4"/>
      <c r="D15" s="5" t="s">
        <v>132</v>
      </c>
      <c r="E15" s="6"/>
      <c r="F15" s="6"/>
      <c r="G15" s="6"/>
      <c r="H15" s="8"/>
      <c r="I15" s="4"/>
      <c r="J15" s="4" t="s">
        <v>133</v>
      </c>
      <c r="K15" s="10"/>
      <c r="L15" s="8"/>
      <c r="M15" s="8"/>
      <c r="N15" s="8"/>
      <c r="O15" s="4"/>
      <c r="P15" s="4" t="s">
        <v>134</v>
      </c>
      <c r="Q15" s="8"/>
      <c r="R15" s="5"/>
      <c r="S15" s="9"/>
      <c r="T15" s="9"/>
    </row>
    <row r="16" spans="1:20" ht="45">
      <c r="A16" s="3" t="s">
        <v>135</v>
      </c>
      <c r="B16" s="4" t="s">
        <v>87</v>
      </c>
      <c r="C16" s="6"/>
      <c r="D16" s="5"/>
      <c r="E16" s="8"/>
      <c r="F16" s="8"/>
      <c r="G16" s="8"/>
      <c r="H16" s="8"/>
      <c r="I16" s="8"/>
      <c r="J16" s="6" t="s">
        <v>136</v>
      </c>
      <c r="K16" s="8"/>
      <c r="L16" s="8"/>
      <c r="M16" s="8"/>
      <c r="N16" s="8"/>
      <c r="O16" s="8"/>
      <c r="P16" s="8"/>
      <c r="Q16" s="8"/>
      <c r="R16" s="5"/>
      <c r="S16" s="9"/>
      <c r="T16" s="9"/>
    </row>
    <row r="17" spans="1:20" ht="38.25">
      <c r="A17" s="3" t="s">
        <v>137</v>
      </c>
      <c r="B17" s="4" t="s">
        <v>90</v>
      </c>
      <c r="C17" s="4"/>
      <c r="D17" s="8"/>
      <c r="E17" s="8"/>
      <c r="F17" s="8"/>
      <c r="G17" s="8"/>
      <c r="H17" s="8"/>
      <c r="I17" s="8"/>
      <c r="J17" s="8"/>
      <c r="K17" s="8"/>
      <c r="L17" s="8"/>
      <c r="M17" s="8"/>
      <c r="N17" s="8"/>
      <c r="O17" s="8"/>
      <c r="P17" s="8"/>
      <c r="Q17" s="8"/>
      <c r="R17" s="5"/>
      <c r="S17" s="9"/>
      <c r="T17" s="9"/>
    </row>
    <row r="18" spans="1:20" ht="38.25">
      <c r="A18" s="3" t="s">
        <v>138</v>
      </c>
      <c r="B18" s="4" t="s">
        <v>92</v>
      </c>
      <c r="C18" s="4"/>
      <c r="D18" s="8"/>
      <c r="E18" s="8"/>
      <c r="F18" s="8"/>
      <c r="G18" s="8"/>
      <c r="H18" s="8"/>
      <c r="I18" s="8"/>
      <c r="J18" s="8"/>
      <c r="K18" s="8"/>
      <c r="L18" s="8"/>
      <c r="M18" s="8"/>
      <c r="N18" s="8"/>
      <c r="O18" s="8"/>
      <c r="P18" s="8"/>
      <c r="Q18" s="8"/>
      <c r="R18" s="8"/>
      <c r="S18" s="9"/>
      <c r="T18" s="9"/>
    </row>
    <row r="19" spans="1:20" ht="51">
      <c r="A19" s="3" t="s">
        <v>139</v>
      </c>
      <c r="B19" s="4" t="s">
        <v>91</v>
      </c>
      <c r="C19" s="4"/>
      <c r="D19" s="8"/>
      <c r="E19" s="8"/>
      <c r="F19" s="8"/>
      <c r="G19" s="8"/>
      <c r="H19" s="8"/>
      <c r="I19" s="8"/>
      <c r="J19" s="8"/>
      <c r="K19" s="8"/>
      <c r="L19" s="8"/>
      <c r="M19" s="8"/>
      <c r="N19" s="8"/>
      <c r="O19" s="8"/>
      <c r="P19" s="8"/>
      <c r="Q19" s="8"/>
      <c r="R19" s="8"/>
      <c r="S19" s="9"/>
      <c r="T19" s="9"/>
    </row>
    <row r="20" spans="1:20" ht="51">
      <c r="A20" s="3" t="s">
        <v>140</v>
      </c>
      <c r="B20" s="4" t="s">
        <v>86</v>
      </c>
      <c r="C20" s="4"/>
      <c r="D20" s="8"/>
      <c r="E20" s="8"/>
      <c r="F20" s="8"/>
      <c r="G20" s="8"/>
      <c r="H20" s="8"/>
      <c r="I20" s="8"/>
      <c r="J20" s="8"/>
      <c r="K20" s="8"/>
      <c r="L20" s="8"/>
      <c r="M20" s="8"/>
      <c r="N20" s="8"/>
      <c r="O20" s="8"/>
      <c r="P20" s="8"/>
      <c r="Q20" s="8"/>
      <c r="R20" s="8"/>
      <c r="S20" s="9"/>
      <c r="T20" s="9"/>
    </row>
    <row r="21" spans="1:20" ht="63.75">
      <c r="A21" s="115" t="s">
        <v>175</v>
      </c>
      <c r="B21" s="4" t="s">
        <v>176</v>
      </c>
      <c r="C21" s="4"/>
      <c r="D21" s="8"/>
      <c r="E21" s="8"/>
      <c r="F21" s="8"/>
      <c r="G21" s="8"/>
      <c r="H21" s="8"/>
      <c r="I21" s="8"/>
      <c r="J21" s="8"/>
      <c r="K21" s="8"/>
      <c r="L21" s="8"/>
      <c r="M21" s="8"/>
      <c r="N21" s="8"/>
      <c r="O21" s="8"/>
      <c r="P21" s="8"/>
      <c r="Q21" s="8"/>
      <c r="R21" s="8"/>
      <c r="S21" s="9"/>
      <c r="T21" s="9"/>
    </row>
    <row r="22" spans="1:20" ht="63.75">
      <c r="A22" s="115" t="s">
        <v>177</v>
      </c>
      <c r="B22" s="4" t="s">
        <v>178</v>
      </c>
      <c r="C22" s="4"/>
      <c r="D22" s="8"/>
      <c r="E22" s="8"/>
      <c r="F22" s="8"/>
      <c r="G22" s="8"/>
      <c r="H22" s="8"/>
      <c r="I22" s="8"/>
      <c r="J22" s="8"/>
      <c r="K22" s="8"/>
      <c r="L22" s="8"/>
      <c r="M22" s="8"/>
      <c r="N22" s="8"/>
      <c r="O22" s="8"/>
      <c r="P22" s="8"/>
      <c r="Q22" s="8"/>
      <c r="R22" s="8"/>
      <c r="S22" s="9"/>
      <c r="T22" s="9"/>
    </row>
    <row r="23" spans="1:20" ht="51">
      <c r="A23" s="117" t="s">
        <v>181</v>
      </c>
      <c r="B23" s="79" t="s">
        <v>180</v>
      </c>
      <c r="C23" s="4"/>
      <c r="D23" s="8"/>
      <c r="E23" s="8"/>
      <c r="F23" s="8"/>
      <c r="G23" s="8"/>
      <c r="H23" s="8"/>
      <c r="I23" s="8"/>
      <c r="J23" s="8"/>
      <c r="K23" s="8"/>
      <c r="L23" s="8"/>
      <c r="M23" s="8"/>
      <c r="N23" s="8"/>
      <c r="O23" s="8"/>
      <c r="P23" s="8"/>
      <c r="Q23" s="8"/>
      <c r="R23" s="8"/>
      <c r="S23" s="9"/>
      <c r="T23" s="9"/>
    </row>
    <row r="24" spans="1:20" ht="63.75">
      <c r="A24" s="3" t="s">
        <v>141</v>
      </c>
      <c r="B24" s="4" t="s">
        <v>93</v>
      </c>
      <c r="C24" s="4"/>
      <c r="D24" s="8"/>
      <c r="E24" s="8"/>
      <c r="F24" s="8"/>
      <c r="G24" s="8"/>
      <c r="H24" s="8"/>
      <c r="I24" s="8"/>
      <c r="J24" s="8"/>
      <c r="K24" s="8"/>
      <c r="L24" s="8"/>
      <c r="M24" s="8"/>
      <c r="N24" s="8"/>
      <c r="O24" s="8"/>
      <c r="P24" s="8"/>
      <c r="Q24" s="8"/>
      <c r="R24" s="8"/>
      <c r="S24" s="9"/>
      <c r="T24" s="9"/>
    </row>
    <row r="25" spans="1:20" ht="76.5">
      <c r="A25" s="117" t="s">
        <v>183</v>
      </c>
      <c r="B25" s="79" t="s">
        <v>182</v>
      </c>
      <c r="C25" s="4"/>
      <c r="D25" s="8"/>
      <c r="E25" s="8"/>
      <c r="F25" s="8"/>
      <c r="G25" s="8"/>
      <c r="H25" s="8"/>
      <c r="I25" s="8"/>
      <c r="J25" s="8"/>
      <c r="K25" s="8"/>
      <c r="L25" s="8"/>
      <c r="M25" s="8"/>
      <c r="N25" s="8"/>
      <c r="O25" s="8"/>
      <c r="P25" s="8"/>
      <c r="Q25" s="8"/>
      <c r="R25" s="8"/>
      <c r="S25" s="9"/>
      <c r="T25" s="9"/>
    </row>
    <row r="26" spans="1:20" ht="63.75">
      <c r="A26" s="117" t="s">
        <v>185</v>
      </c>
      <c r="B26" s="79" t="s">
        <v>184</v>
      </c>
      <c r="C26" s="4"/>
      <c r="D26" s="8"/>
      <c r="E26" s="8"/>
      <c r="F26" s="8"/>
      <c r="G26" s="8"/>
      <c r="H26" s="8"/>
      <c r="I26" s="8"/>
      <c r="J26" s="8"/>
      <c r="K26" s="8"/>
      <c r="L26" s="8"/>
      <c r="M26" s="8"/>
      <c r="N26" s="8"/>
      <c r="O26" s="8"/>
      <c r="P26" s="8"/>
      <c r="Q26" s="8"/>
      <c r="R26" s="8"/>
      <c r="S26" s="9"/>
      <c r="T26" s="9"/>
    </row>
    <row r="27" spans="1:20" ht="25.5">
      <c r="A27" s="117" t="s">
        <v>194</v>
      </c>
      <c r="B27" s="79" t="s">
        <v>195</v>
      </c>
      <c r="C27" s="4"/>
      <c r="D27" s="8"/>
      <c r="E27" s="8"/>
      <c r="F27" s="8"/>
      <c r="G27" s="8"/>
      <c r="H27" s="8"/>
      <c r="I27" s="8"/>
      <c r="J27" s="8"/>
      <c r="K27" s="8"/>
      <c r="L27" s="8"/>
      <c r="M27" s="8"/>
      <c r="N27" s="8"/>
      <c r="O27" s="8"/>
      <c r="P27" s="8"/>
      <c r="Q27" s="8"/>
      <c r="R27" s="8"/>
      <c r="S27" s="9"/>
      <c r="T27" s="9"/>
    </row>
    <row r="28" spans="1:20" ht="115.5" thickBot="1">
      <c r="A28" s="118" t="s">
        <v>186</v>
      </c>
      <c r="B28" s="119" t="s">
        <v>187</v>
      </c>
      <c r="C28" s="11"/>
      <c r="D28" s="12"/>
      <c r="E28" s="12"/>
      <c r="F28" s="12"/>
      <c r="G28" s="12"/>
      <c r="H28" s="12"/>
      <c r="I28" s="12"/>
      <c r="J28" s="12"/>
      <c r="K28" s="12"/>
      <c r="L28" s="12"/>
      <c r="M28" s="12"/>
      <c r="N28" s="12"/>
      <c r="O28" s="12"/>
      <c r="P28" s="12"/>
      <c r="Q28" s="12"/>
      <c r="R28" s="12"/>
      <c r="S28" s="13"/>
      <c r="T28" s="13"/>
    </row>
    <row r="29" spans="1:20" ht="141" thickBot="1">
      <c r="A29" s="118" t="s">
        <v>190</v>
      </c>
      <c r="B29" s="119" t="s">
        <v>191</v>
      </c>
      <c r="C29" s="11"/>
      <c r="D29" s="12"/>
      <c r="E29" s="12"/>
      <c r="F29" s="12"/>
      <c r="G29" s="12"/>
      <c r="H29" s="12"/>
      <c r="I29" s="12"/>
      <c r="J29" s="12"/>
      <c r="K29" s="12"/>
      <c r="L29" s="12"/>
      <c r="M29" s="12"/>
      <c r="N29" s="12"/>
      <c r="O29" s="12"/>
      <c r="P29" s="12"/>
      <c r="Q29" s="12"/>
      <c r="R29" s="12"/>
      <c r="S29" s="13"/>
      <c r="T29" s="13"/>
    </row>
    <row r="30" spans="1:20" ht="102.75" thickBot="1">
      <c r="A30" s="118" t="s">
        <v>193</v>
      </c>
      <c r="B30" s="119" t="s">
        <v>192</v>
      </c>
      <c r="C30" s="11"/>
      <c r="D30" s="12"/>
      <c r="E30" s="12"/>
      <c r="F30" s="12"/>
      <c r="G30" s="12"/>
      <c r="H30" s="12"/>
      <c r="I30" s="12"/>
      <c r="J30" s="12"/>
      <c r="K30" s="12"/>
      <c r="L30" s="12"/>
      <c r="M30" s="12"/>
      <c r="N30" s="12"/>
      <c r="O30" s="12"/>
      <c r="P30" s="12"/>
      <c r="Q30" s="12"/>
      <c r="R30" s="12"/>
      <c r="S30" s="13"/>
      <c r="T30" s="13"/>
    </row>
    <row r="31" spans="1:20" ht="128.25" thickBot="1">
      <c r="A31" s="118" t="s">
        <v>189</v>
      </c>
      <c r="B31" s="119" t="s">
        <v>188</v>
      </c>
      <c r="C31" s="11"/>
      <c r="D31" s="12"/>
      <c r="E31" s="12"/>
      <c r="F31" s="12"/>
      <c r="G31" s="12"/>
      <c r="H31" s="12"/>
      <c r="I31" s="12"/>
      <c r="J31" s="12"/>
      <c r="K31" s="12"/>
      <c r="L31" s="12"/>
      <c r="M31" s="12"/>
      <c r="N31" s="12"/>
      <c r="O31" s="12"/>
      <c r="P31" s="12"/>
      <c r="Q31" s="12"/>
      <c r="R31" s="12"/>
      <c r="S31" s="13"/>
      <c r="T31" s="13"/>
    </row>
    <row r="33" spans="1:11" ht="15">
      <c r="A33" s="94"/>
      <c r="B33" s="95"/>
      <c r="C33" s="95"/>
      <c r="D33" s="96" t="s">
        <v>142</v>
      </c>
      <c r="G33" s="23" t="s">
        <v>143</v>
      </c>
      <c r="K33" s="23"/>
    </row>
    <row r="34" spans="1:11" ht="15">
      <c r="B34" s="95"/>
      <c r="C34" s="95"/>
      <c r="D34" s="96" t="s">
        <v>144</v>
      </c>
      <c r="G34" s="23" t="s">
        <v>145</v>
      </c>
      <c r="K34" s="23"/>
    </row>
    <row r="35" spans="1:11" ht="15">
      <c r="B35" s="95"/>
      <c r="C35" s="95"/>
      <c r="D35" s="96" t="s">
        <v>146</v>
      </c>
      <c r="G35" s="23" t="s">
        <v>147</v>
      </c>
    </row>
    <row r="36" spans="1:11" ht="15">
      <c r="B36" s="95"/>
      <c r="C36" s="95"/>
      <c r="D36" s="96" t="s">
        <v>148</v>
      </c>
      <c r="G36" s="23" t="s">
        <v>149</v>
      </c>
    </row>
    <row r="37" spans="1:11" ht="15">
      <c r="B37" s="95"/>
      <c r="C37" s="95"/>
      <c r="D37" s="96" t="s">
        <v>150</v>
      </c>
      <c r="G37" s="23" t="s">
        <v>151</v>
      </c>
    </row>
    <row r="38" spans="1:11" ht="15">
      <c r="B38" s="95"/>
      <c r="C38" s="95"/>
      <c r="D38" s="96" t="s">
        <v>152</v>
      </c>
      <c r="G38" s="23" t="s">
        <v>153</v>
      </c>
    </row>
    <row r="39" spans="1:11" ht="15">
      <c r="B39" s="95"/>
      <c r="C39" s="95"/>
      <c r="D39" s="96" t="s">
        <v>154</v>
      </c>
      <c r="G39" s="23" t="s">
        <v>155</v>
      </c>
    </row>
    <row r="40" spans="1:11">
      <c r="B40" s="95"/>
      <c r="C40" s="95"/>
      <c r="D40" t="str">
        <f>CONCATENATE($A$40," ",B40)</f>
        <v xml:space="preserve"> </v>
      </c>
      <c r="G40" s="23" t="s">
        <v>156</v>
      </c>
    </row>
    <row r="41" spans="1:11">
      <c r="B41" s="95"/>
      <c r="C41" s="95"/>
      <c r="D41" t="str">
        <f t="shared" ref="D41:D45" si="0">CONCATENATE($A$40," ",B41)</f>
        <v xml:space="preserve"> </v>
      </c>
      <c r="G41" s="23" t="s">
        <v>157</v>
      </c>
    </row>
    <row r="42" spans="1:11">
      <c r="B42" s="95"/>
      <c r="C42" s="95"/>
      <c r="D42" t="str">
        <f t="shared" si="0"/>
        <v xml:space="preserve"> </v>
      </c>
      <c r="G42" s="23" t="s">
        <v>158</v>
      </c>
    </row>
    <row r="43" spans="1:11">
      <c r="B43" s="95"/>
      <c r="C43" s="95"/>
      <c r="D43" t="str">
        <f t="shared" si="0"/>
        <v xml:space="preserve"> </v>
      </c>
      <c r="G43" s="23" t="s">
        <v>159</v>
      </c>
    </row>
    <row r="44" spans="1:11">
      <c r="B44" s="95"/>
      <c r="C44" s="95"/>
      <c r="D44" t="str">
        <f t="shared" si="0"/>
        <v xml:space="preserve"> </v>
      </c>
      <c r="G44" s="23" t="s">
        <v>160</v>
      </c>
    </row>
    <row r="45" spans="1:11">
      <c r="B45" s="95"/>
      <c r="C45" s="95"/>
      <c r="D45" t="str">
        <f t="shared" si="0"/>
        <v xml:space="preserve"> </v>
      </c>
      <c r="G45" s="23" t="s">
        <v>161</v>
      </c>
    </row>
    <row r="46" spans="1:11">
      <c r="B46" s="95"/>
      <c r="C46" s="95"/>
      <c r="D46" t="str">
        <f t="shared" ref="D46:D55" si="1">CONCATENATE($A$46," ",B46)</f>
        <v xml:space="preserve"> </v>
      </c>
      <c r="G46" s="23" t="s">
        <v>162</v>
      </c>
    </row>
    <row r="47" spans="1:11">
      <c r="B47" s="95"/>
      <c r="C47" s="95"/>
      <c r="D47" t="str">
        <f t="shared" si="1"/>
        <v xml:space="preserve"> </v>
      </c>
      <c r="G47" s="23" t="s">
        <v>163</v>
      </c>
    </row>
    <row r="48" spans="1:11">
      <c r="B48" s="95"/>
      <c r="C48" s="95"/>
      <c r="D48" t="str">
        <f t="shared" si="1"/>
        <v xml:space="preserve"> </v>
      </c>
      <c r="G48" s="23" t="s">
        <v>164</v>
      </c>
    </row>
    <row r="49" spans="2:7">
      <c r="B49" s="95"/>
      <c r="C49" s="95"/>
      <c r="D49" t="str">
        <f t="shared" si="1"/>
        <v xml:space="preserve"> </v>
      </c>
      <c r="E49" s="95"/>
      <c r="F49" s="95"/>
      <c r="G49" s="23" t="s">
        <v>165</v>
      </c>
    </row>
    <row r="50" spans="2:7">
      <c r="B50" s="95"/>
      <c r="C50" s="95"/>
      <c r="D50" t="str">
        <f t="shared" si="1"/>
        <v xml:space="preserve"> </v>
      </c>
      <c r="E50" s="95"/>
      <c r="F50" s="95"/>
      <c r="G50" s="23" t="s">
        <v>166</v>
      </c>
    </row>
    <row r="51" spans="2:7">
      <c r="B51" s="95"/>
      <c r="C51" s="95"/>
      <c r="D51" t="str">
        <f t="shared" si="1"/>
        <v xml:space="preserve"> </v>
      </c>
      <c r="E51" s="95"/>
      <c r="F51" s="95"/>
    </row>
    <row r="52" spans="2:7">
      <c r="B52" s="95"/>
      <c r="C52" s="95"/>
      <c r="D52" t="str">
        <f t="shared" si="1"/>
        <v xml:space="preserve"> </v>
      </c>
      <c r="E52" s="95"/>
      <c r="F52" s="95"/>
    </row>
    <row r="53" spans="2:7">
      <c r="B53" s="95"/>
      <c r="C53" s="95"/>
      <c r="D53" t="str">
        <f t="shared" si="1"/>
        <v xml:space="preserve"> </v>
      </c>
      <c r="E53" s="95"/>
      <c r="F53" s="95"/>
    </row>
    <row r="54" spans="2:7">
      <c r="B54" s="95"/>
      <c r="C54" s="95"/>
      <c r="D54" t="str">
        <f t="shared" si="1"/>
        <v xml:space="preserve"> </v>
      </c>
      <c r="E54" s="95"/>
      <c r="F54" s="95"/>
    </row>
    <row r="55" spans="2:7">
      <c r="B55" s="95"/>
      <c r="C55" s="95"/>
      <c r="D55" t="str">
        <f t="shared" si="1"/>
        <v xml:space="preserve"> </v>
      </c>
      <c r="E55" s="95"/>
      <c r="F55" s="95"/>
    </row>
    <row r="56" spans="2:7">
      <c r="B56" s="95"/>
      <c r="C56" s="95"/>
      <c r="D56" t="str">
        <f>CONCATENATE($A$56," ",B56)</f>
        <v xml:space="preserve"> </v>
      </c>
    </row>
  </sheetData>
  <sortState xmlns:xlrd2="http://schemas.microsoft.com/office/spreadsheetml/2017/richdata2" ref="G33:G50">
    <sortCondition ref="G33:G5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f7f7f6b-44e7-444a-90a4-d02bbf46acb6">DNPOI-34-4900</_dlc_DocId>
    <_dlc_DocIdUrl xmlns="af7f7f6b-44e7-444a-90a4-d02bbf46acb6">
      <Url>https://colaboracion.dnp.gov.co/CDT/_layouts/15/DocIdRedir.aspx?ID=DNPOI-34-4900</Url>
      <Description>DNPOI-34-4900</Description>
    </_dlc_DocIdUrl>
    <TaxCatchAll xmlns="e66aed62-a72c-4c01-bbea-3ea55ab832f6">
      <Value>7</Value>
    </TaxCatchAll>
    <Titulo_x0020_Largo xmlns="09e71aba-2254-4bf9-bde9-fe551177c8ee">Anexo A. PAS 4083</Titulo_x0020_Largo>
    <Orden xmlns="f101e02d-4ff8-4063-91eb-a350a6e10ce7">2</Orden>
    <Audiencias_x0020_de_x0020_destino xmlns="f101e02d-4ff8-4063-91eb-a350a6e10ce7" xsi:nil="true"/>
    <Añio xmlns="09e71aba-2254-4bf9-bde9-fe551177c8ee" xsi:nil="true"/>
    <Fecha_x0020_Documento xmlns="09e71aba-2254-4bf9-bde9-fe551177c8ee">2022-05-16T05:00:00+00:00</Fecha_x0020_Documento>
    <Número xmlns="09e71aba-2254-4bf9-bde9-fe551177c8ee">4083</Número>
    <a95ae0408e144ae59aaa172dbad707aa xmlns="09e71aba-2254-4bf9-bde9-fe551177c8ee">
      <Terms xmlns="http://schemas.microsoft.com/office/infopath/2007/PartnerControls">
        <TermInfo xmlns="http://schemas.microsoft.com/office/infopath/2007/PartnerControls">
          <TermName xmlns="http://schemas.microsoft.com/office/infopath/2007/PartnerControls">CONPES Económicos</TermName>
          <TermId xmlns="http://schemas.microsoft.com/office/infopath/2007/PartnerControls">7c1a6167-1b5b-496e-b1b4-75ec465787d9</TermId>
        </TermInfo>
      </Terms>
    </a95ae0408e144ae59aaa172dbad707aa>
  </documentManagement>
</p:properties>
</file>

<file path=customXml/item2.xml><?xml version="1.0" encoding="utf-8"?>
<ct:contentTypeSchema xmlns:ct="http://schemas.microsoft.com/office/2006/metadata/contentType" xmlns:ma="http://schemas.microsoft.com/office/2006/metadata/properties/metaAttributes" ct:_="" ma:_="" ma:contentTypeName="Conpes" ma:contentTypeID="0x0101004B46E90D0EC7C9429468D665109605A6004FB2775DBD58F64A8BB866F227EBD2A1" ma:contentTypeVersion="18" ma:contentTypeDescription="Documento conpes" ma:contentTypeScope="" ma:versionID="39a299e2a9b228647a1ac2dacaa8a9ce">
  <xsd:schema xmlns:xsd="http://www.w3.org/2001/XMLSchema" xmlns:xs="http://www.w3.org/2001/XMLSchema" xmlns:p="http://schemas.microsoft.com/office/2006/metadata/properties" xmlns:ns2="af7f7f6b-44e7-444a-90a4-d02bbf46acb6" xmlns:ns3="09e71aba-2254-4bf9-bde9-fe551177c8ee" xmlns:ns4="e66aed62-a72c-4c01-bbea-3ea55ab832f6" xmlns:ns5="f101e02d-4ff8-4063-91eb-a350a6e10ce7" targetNamespace="http://schemas.microsoft.com/office/2006/metadata/properties" ma:root="true" ma:fieldsID="441f0c4c3728511ed06a3750137e4826" ns2:_="" ns3:_="" ns4:_="" ns5:_="">
    <xsd:import namespace="af7f7f6b-44e7-444a-90a4-d02bbf46acb6"/>
    <xsd:import namespace="09e71aba-2254-4bf9-bde9-fe551177c8ee"/>
    <xsd:import namespace="e66aed62-a72c-4c01-bbea-3ea55ab832f6"/>
    <xsd:import namespace="f101e02d-4ff8-4063-91eb-a350a6e10ce7"/>
    <xsd:element name="properties">
      <xsd:complexType>
        <xsd:sequence>
          <xsd:element name="documentManagement">
            <xsd:complexType>
              <xsd:all>
                <xsd:element ref="ns2:_dlc_DocId" minOccurs="0"/>
                <xsd:element ref="ns2:_dlc_DocIdUrl" minOccurs="0"/>
                <xsd:element ref="ns2:_dlc_DocIdPersistId" minOccurs="0"/>
                <xsd:element ref="ns3:Número" minOccurs="0"/>
                <xsd:element ref="ns3:Añio" minOccurs="0"/>
                <xsd:element ref="ns3:a95ae0408e144ae59aaa172dbad707aa" minOccurs="0"/>
                <xsd:element ref="ns4:TaxCatchAll" minOccurs="0"/>
                <xsd:element ref="ns4:TaxCatchAllLabel" minOccurs="0"/>
                <xsd:element ref="ns3:Fecha_x0020_Documento" minOccurs="0"/>
                <xsd:element ref="ns5:Orden" minOccurs="0"/>
                <xsd:element ref="ns5:Audiencias_x0020_de_x0020_destino" minOccurs="0"/>
                <xsd:element ref="ns3:Titulo_x0020_Larg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9e71aba-2254-4bf9-bde9-fe551177c8ee" elementFormDefault="qualified">
    <xsd:import namespace="http://schemas.microsoft.com/office/2006/documentManagement/types"/>
    <xsd:import namespace="http://schemas.microsoft.com/office/infopath/2007/PartnerControls"/>
    <xsd:element name="Número" ma:index="11" nillable="true" ma:displayName="Número" ma:internalName="N_x00fa_mero">
      <xsd:simpleType>
        <xsd:restriction base="dms:Text">
          <xsd:maxLength value="255"/>
        </xsd:restriction>
      </xsd:simpleType>
    </xsd:element>
    <xsd:element name="Añio" ma:index="12" nillable="true" ma:displayName="Añio" ma:format="Dropdown" ma:internalName="A_x00f1_io" ma:readOnly="false">
      <xsd:simpleType>
        <xsd:restriction base="dms:Choice">
          <xsd:enumeration value="1970"/>
          <xsd:enumeration value="1980"/>
          <xsd:enumeration value="1981"/>
          <xsd:enumeration value="1982"/>
          <xsd:enumeration value="1983"/>
          <xsd:enumeration value="1984"/>
          <xsd:enumeration value="1985"/>
          <xsd:enumeration value="1986"/>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restriction>
      </xsd:simpleType>
    </xsd:element>
    <xsd:element name="a95ae0408e144ae59aaa172dbad707aa" ma:index="13" ma:taxonomy="true" ma:internalName="a95ae0408e144ae59aaa172dbad707aa" ma:taxonomyFieldName="Tipo_x0020_Conpes" ma:displayName="Tipo Conpes" ma:readOnly="false" ma:default="" ma:fieldId="{a95ae040-8e14-4ae5-9aaa-172dbad707aa}" ma:taxonomyMulti="true" ma:sspId="384f72bb-96fb-47a9-95a9-62dfa69a7510" ma:termSetId="5e2590c6-6222-4277-b027-e3f320ba15ff" ma:anchorId="00000000-0000-0000-0000-000000000000" ma:open="false" ma:isKeyword="false">
      <xsd:complexType>
        <xsd:sequence>
          <xsd:element ref="pc:Terms" minOccurs="0" maxOccurs="1"/>
        </xsd:sequence>
      </xsd:complexType>
    </xsd:element>
    <xsd:element name="Fecha_x0020_Documento" ma:index="17" nillable="true" ma:displayName="Fecha Documento" ma:format="DateOnly" ma:indexed="true" ma:internalName="Fecha_x0020_Documento">
      <xsd:simpleType>
        <xsd:restriction base="dms:DateTime"/>
      </xsd:simpleType>
    </xsd:element>
    <xsd:element name="Titulo_x0020_Largo" ma:index="22" nillable="true" ma:displayName="Titulo Largo" ma:internalName="Titulo_x0020_Largo">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6aed62-a72c-4c01-bbea-3ea55ab832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ecad23-b85a-45da-b363-de9f6568e771}" ma:internalName="TaxCatchAll" ma:showField="CatchAllData" ma:web="af7f7f6b-44e7-444a-90a4-d02bbf46acb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1ecad23-b85a-45da-b363-de9f6568e771}" ma:internalName="TaxCatchAllLabel" ma:readOnly="true" ma:showField="CatchAllDataLabel" ma:web="af7f7f6b-44e7-444a-90a4-d02bbf46ac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01e02d-4ff8-4063-91eb-a350a6e10ce7" elementFormDefault="qualified">
    <xsd:import namespace="http://schemas.microsoft.com/office/2006/documentManagement/types"/>
    <xsd:import namespace="http://schemas.microsoft.com/office/infopath/2007/PartnerControls"/>
    <xsd:element name="Orden" ma:index="18" nillable="true" ma:displayName="Orden" ma:format="Dropdown" ma:internalName="Orden">
      <xsd:simpleType>
        <xsd:restriction base="dms:Choice">
          <xsd:enumeration value="1"/>
          <xsd:enumeration value="2"/>
          <xsd:enumeration value="3"/>
        </xsd:restriction>
      </xsd:simpleType>
    </xsd:element>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5A154F4-C5D7-4A04-A025-8E0E4A8DAE79}"/>
</file>

<file path=customXml/itemProps2.xml><?xml version="1.0" encoding="utf-8"?>
<ds:datastoreItem xmlns:ds="http://schemas.openxmlformats.org/officeDocument/2006/customXml" ds:itemID="{C599F353-EC3C-47D4-9D53-D35666513B43}"/>
</file>

<file path=customXml/itemProps3.xml><?xml version="1.0" encoding="utf-8"?>
<ds:datastoreItem xmlns:ds="http://schemas.openxmlformats.org/officeDocument/2006/customXml" ds:itemID="{68DB1DDE-92F9-4DE1-AD6A-5507ECD87919}"/>
</file>

<file path=customXml/itemProps4.xml><?xml version="1.0" encoding="utf-8"?>
<ds:datastoreItem xmlns:ds="http://schemas.openxmlformats.org/officeDocument/2006/customXml" ds:itemID="{AF6C94FF-E4D5-4555-9D59-FDF55321A4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 Plan acción seguimiento</vt:lpstr>
      <vt:lpstr>Indicadores de Resultado (IR)</vt:lpstr>
      <vt:lpstr>Desplegables</vt:lpstr>
      <vt:lpstr>' Plan acción seguimiento'!Área_de_impresión</vt:lpstr>
      <vt:lpstr>'Indicadores de Resultado (IR)'!Área_de_impresión</vt:lpstr>
    </vt:vector>
  </TitlesOfParts>
  <Manager/>
  <Company>DNP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A. PAS 4083</dc:title>
  <dc:subject/>
  <dc:creator>DNP</dc:creator>
  <cp:keywords/>
  <dc:description/>
  <cp:lastModifiedBy>Juan Camilo Medina Medrano</cp:lastModifiedBy>
  <cp:revision/>
  <cp:lastPrinted>2022-03-01T18:40:31Z</cp:lastPrinted>
  <dcterms:created xsi:type="dcterms:W3CDTF">2008-04-24T15:07:06Z</dcterms:created>
  <dcterms:modified xsi:type="dcterms:W3CDTF">2022-05-17T15:40:49Z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0x0101004B46E90D0EC7C9429468D665109605A6004FB2775DBD58F64A8BB866F227EBD2A1</vt:lpwstr>
  </property>
  <property fmtid="{D5CDD505-2E9C-101B-9397-08002B2CF9AE}" pid="3" name="_dlc_DocIdItemGuid">
    <vt:lpwstr>6ea0a714-57bb-465f-a6a3-6fcaa2ce34f0</vt:lpwstr>
  </property>
  <property fmtid="{D5CDD505-2E9C-101B-9397-08002B2CF9AE}" pid="4" name="Tipo Conpes">
    <vt:lpwstr>7;#CONPES Económicos|7c1a6167-1b5b-496e-b1b4-75ec465787d9</vt:lpwstr>
  </property>
</Properties>
</file>